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10575" activeTab="0"/>
  </bookViews>
  <sheets>
    <sheet name="1 POINT CHARGE" sheetId="1" r:id="rId1"/>
  </sheets>
  <definedNames>
    <definedName name="_xlfn.XOR" hidden="1">#NAME?</definedName>
    <definedName name="CLERGY_DATA_BASE" localSheetId="0">"$AI$3:$BB:848"</definedName>
    <definedName name="Coverage" localSheetId="0">'1 POINT CHARGE'!#REF!</definedName>
    <definedName name="Coverage">#REF!</definedName>
    <definedName name="Exception">"$BZ$1:$BZ$4"</definedName>
    <definedName name="HFBILL" localSheetId="0">'1 POINT CHARGE'!$AT$4:$AU$7</definedName>
    <definedName name="HFBILL">'1 POINT CHARGE'!$AU$3:$AU$7</definedName>
    <definedName name="HFEligibleByCR" localSheetId="0">'1 POINT CHARGE'!$AY$4:$BB$22</definedName>
    <definedName name="HFEligibleByCR">#REF!</definedName>
    <definedName name="HFTot" localSheetId="0">'1 POINT CHARGE'!#REF!</definedName>
    <definedName name="HFTot">#REF!</definedName>
    <definedName name="HousingType" localSheetId="0">'1 POINT CHARGE'!A$1:A$7</definedName>
    <definedName name="HousingType">#REF!</definedName>
    <definedName name="MinimumBaseSalary" localSheetId="0">'1 POINT CHARGE'!#REF!</definedName>
    <definedName name="MinimumBaseSalary">#REF!</definedName>
    <definedName name="Pastor" localSheetId="0">'1 POINT CHARGE'!$AE$5:$AE$418</definedName>
    <definedName name="Pastor">#REF!</definedName>
    <definedName name="_xlnm.Print_Area" localSheetId="0">'1 POINT CHARGE'!$B$1:$W$66</definedName>
    <definedName name="Rates" localSheetId="0">'1 POINT CHARGE'!$AS$13:$AV$16</definedName>
    <definedName name="Rates">'1 POINT CHARGE'!$AS$13:$AV$16</definedName>
    <definedName name="RGC" localSheetId="0">'1 POINT CHARGE'!$S$13</definedName>
    <definedName name="RGC">#REF!</definedName>
  </definedNames>
  <calcPr fullCalcOnLoad="1"/>
</workbook>
</file>

<file path=xl/sharedStrings.xml><?xml version="1.0" encoding="utf-8"?>
<sst xmlns="http://schemas.openxmlformats.org/spreadsheetml/2006/main" count="2920" uniqueCount="1153">
  <si>
    <t>District</t>
  </si>
  <si>
    <t>Alamo: San Pablo</t>
  </si>
  <si>
    <t>Yes</t>
  </si>
  <si>
    <t>No</t>
  </si>
  <si>
    <t>Altair: Wesley Chapel</t>
  </si>
  <si>
    <t>Austin: Bethany</t>
  </si>
  <si>
    <t>Austin: Emmanuel</t>
  </si>
  <si>
    <t>Austin: Lake Travis</t>
  </si>
  <si>
    <t>Austin: Memorial</t>
  </si>
  <si>
    <t>Austin: Northwest Hills</t>
  </si>
  <si>
    <t>Austin: St. John's</t>
  </si>
  <si>
    <t>Austin: St. Luke</t>
  </si>
  <si>
    <t>Austin: University</t>
  </si>
  <si>
    <t>Austin: Westlake</t>
  </si>
  <si>
    <t>Austwell</t>
  </si>
  <si>
    <t>Barksdale</t>
  </si>
  <si>
    <t>Barnhart</t>
  </si>
  <si>
    <t>Belmont</t>
  </si>
  <si>
    <t>Bend</t>
  </si>
  <si>
    <t>Bertram</t>
  </si>
  <si>
    <t>Bishop: El Redentor</t>
  </si>
  <si>
    <t>Bronte: First</t>
  </si>
  <si>
    <t>Brownsville: El Buen Pastor</t>
  </si>
  <si>
    <t>Brownsville: First</t>
  </si>
  <si>
    <t>Brownsville: Templo Emmanuel</t>
  </si>
  <si>
    <t>Buchanan Dam: Highland Lakes</t>
  </si>
  <si>
    <t>Cedar Park: First</t>
  </si>
  <si>
    <t>Center City</t>
  </si>
  <si>
    <t>Columbus: First</t>
  </si>
  <si>
    <t>Columbus: St. Paul</t>
  </si>
  <si>
    <t>Comfort: Gaddis Memorial</t>
  </si>
  <si>
    <t>Crystal City</t>
  </si>
  <si>
    <t>Dale: Corinth</t>
  </si>
  <si>
    <t>Dewville</t>
  </si>
  <si>
    <t>Dilley: Bethania</t>
  </si>
  <si>
    <t>Donna: Principe de Paz</t>
  </si>
  <si>
    <t>Dripping Springs</t>
  </si>
  <si>
    <t>Edinburg: El Buen Pastor</t>
  </si>
  <si>
    <t>Eldorado: First</t>
  </si>
  <si>
    <t>Elgin: Bethel</t>
  </si>
  <si>
    <t>Floresville: El Mesias</t>
  </si>
  <si>
    <t>Freyburg</t>
  </si>
  <si>
    <t>Garwood: Lehrer Memorial</t>
  </si>
  <si>
    <t>Gonzales: Henson Chapel</t>
  </si>
  <si>
    <t>Gruene UMC</t>
  </si>
  <si>
    <t>Harlingen: El Buen Samaritano</t>
  </si>
  <si>
    <t>Harlingen: Valley Praise</t>
  </si>
  <si>
    <t>Hilda</t>
  </si>
  <si>
    <t>Industry</t>
  </si>
  <si>
    <t>Industry: Cherry Chapel</t>
  </si>
  <si>
    <t>Jourdanton</t>
  </si>
  <si>
    <t>Kenedy: El Buen Samaritano</t>
  </si>
  <si>
    <t>Kerrville: Barnett Chapel</t>
  </si>
  <si>
    <t>Kingsville: El Buen Pastor</t>
  </si>
  <si>
    <t>La Vernia</t>
  </si>
  <si>
    <t>Laredo: La Trinidad</t>
  </si>
  <si>
    <t>Leakey</t>
  </si>
  <si>
    <t>Lolita</t>
  </si>
  <si>
    <t>Lometa</t>
  </si>
  <si>
    <t>London</t>
  </si>
  <si>
    <t>Louise</t>
  </si>
  <si>
    <t>Lytle</t>
  </si>
  <si>
    <t>Lytton Springs</t>
  </si>
  <si>
    <t>Mercedes: El Buen Pastor</t>
  </si>
  <si>
    <t>Mertzon</t>
  </si>
  <si>
    <t>Mission: El Mesias</t>
  </si>
  <si>
    <t>Mossy Grove</t>
  </si>
  <si>
    <t>New Fountain</t>
  </si>
  <si>
    <t>Nixon</t>
  </si>
  <si>
    <t>Nixon: Harris Chapel</t>
  </si>
  <si>
    <t>Odessa: El Divino Salvador</t>
  </si>
  <si>
    <t>Pawnee</t>
  </si>
  <si>
    <t>Pettus</t>
  </si>
  <si>
    <t>Pharr: La Trinidad</t>
  </si>
  <si>
    <t>Pharr: Nueva Vida</t>
  </si>
  <si>
    <t>Port Arthur: Getsemani</t>
  </si>
  <si>
    <t>Port Isabel: First</t>
  </si>
  <si>
    <t>Port Lavaca: First</t>
  </si>
  <si>
    <t>Prairie Lea</t>
  </si>
  <si>
    <t>Premont</t>
  </si>
  <si>
    <t>Rabke</t>
  </si>
  <si>
    <t>Rio Grande City: First</t>
  </si>
  <si>
    <t>Robert Lee</t>
  </si>
  <si>
    <t>Rolling Hills Community</t>
  </si>
  <si>
    <t>Runge</t>
  </si>
  <si>
    <t>San Juan: Los Wesleyanos</t>
  </si>
  <si>
    <t>San Marcos: El Buen Pastor</t>
  </si>
  <si>
    <t>San Marcos: Jackson Chapel</t>
  </si>
  <si>
    <t>SAng: St. Luke</t>
  </si>
  <si>
    <t>SAng: Wesley Trinity</t>
  </si>
  <si>
    <t>SAnt: Alamo</t>
  </si>
  <si>
    <t>SAnt: Alamo Heights</t>
  </si>
  <si>
    <t>SAnt: Bethany</t>
  </si>
  <si>
    <t>SAnt: Epworth</t>
  </si>
  <si>
    <t>SAnt: Ernest T. Dixon</t>
  </si>
  <si>
    <t>SAnt: Laurel Heights UMC</t>
  </si>
  <si>
    <t>SAnt: Resurrection UMC</t>
  </si>
  <si>
    <t>SAnt: Spring Creek</t>
  </si>
  <si>
    <t>Seadrift</t>
  </si>
  <si>
    <t>Telferner</t>
  </si>
  <si>
    <t>Temple: El Divino Salvador</t>
  </si>
  <si>
    <t>Universal City</t>
  </si>
  <si>
    <t>Waco: Latin American</t>
  </si>
  <si>
    <t>Walnut</t>
  </si>
  <si>
    <t>Weslaco: La Santisima Trinidad</t>
  </si>
  <si>
    <t>Winchester</t>
  </si>
  <si>
    <t>Woodsboro: Faith United</t>
  </si>
  <si>
    <t>Yorktown: First</t>
  </si>
  <si>
    <t>Zapata</t>
  </si>
  <si>
    <t>Appointment Title</t>
  </si>
  <si>
    <t>Housing Allowance</t>
  </si>
  <si>
    <t>Comprehensive Protection Plan (CPP)</t>
  </si>
  <si>
    <t>OR</t>
  </si>
  <si>
    <t>Assoc. Pastor</t>
  </si>
  <si>
    <t>Jimenez, Cecilio</t>
  </si>
  <si>
    <t>SY</t>
  </si>
  <si>
    <t>TBS</t>
  </si>
  <si>
    <t>Rocksprings: FUMC/Barksdale</t>
  </si>
  <si>
    <t>Senior Pastor</t>
  </si>
  <si>
    <t>RL</t>
  </si>
  <si>
    <t>Lovos, Oscar</t>
  </si>
  <si>
    <t>Carrasco, Leo Raynaldo</t>
  </si>
  <si>
    <t>Martinez, Juanita</t>
  </si>
  <si>
    <t>De La Garza, Jacob</t>
  </si>
  <si>
    <t>Mays, Robert</t>
  </si>
  <si>
    <t>Lear, Gloria Voges</t>
  </si>
  <si>
    <t>RE</t>
  </si>
  <si>
    <t>Canales, Javier</t>
  </si>
  <si>
    <t>Unknown</t>
  </si>
  <si>
    <t>Paul, Gertrude Sparks</t>
  </si>
  <si>
    <t>Perez, Jose Arturo</t>
  </si>
  <si>
    <t>Blanco, Samuel Isaac</t>
  </si>
  <si>
    <t>Supply Pastor</t>
  </si>
  <si>
    <t>Matthews, Neal</t>
  </si>
  <si>
    <t>Pettus/Pawnee</t>
  </si>
  <si>
    <t>RA</t>
  </si>
  <si>
    <t>Uvalde: La Divina Trinidad</t>
  </si>
  <si>
    <t>Williams, Willie Mae</t>
  </si>
  <si>
    <t>LaGrange: St. James</t>
  </si>
  <si>
    <t>Glover, Edward E.</t>
  </si>
  <si>
    <t>Whiteside, Betty</t>
  </si>
  <si>
    <t>LY</t>
  </si>
  <si>
    <t>Duarte, Leticia</t>
  </si>
  <si>
    <t>Diggs, Rufus</t>
  </si>
  <si>
    <t>Schulenburg: Stevens Chapel</t>
  </si>
  <si>
    <t>DeHaven, Bradley Lynn</t>
  </si>
  <si>
    <t>Bellamy, Donna Brown</t>
  </si>
  <si>
    <t>PL</t>
  </si>
  <si>
    <t>Ritchie, Frank</t>
  </si>
  <si>
    <t>Rauser, Cynthia Ann</t>
  </si>
  <si>
    <t>Garza, Abdon</t>
  </si>
  <si>
    <t>Pierce, Robert</t>
  </si>
  <si>
    <t>Foley, Nancy P.</t>
  </si>
  <si>
    <t>Hallettsville Circuit</t>
  </si>
  <si>
    <t>OF</t>
  </si>
  <si>
    <t>Garcia, Octaviano Zapata</t>
  </si>
  <si>
    <t>Chambers, George</t>
  </si>
  <si>
    <t>SAnt: Christ Fellowship</t>
  </si>
  <si>
    <t>Herrera, Rudy</t>
  </si>
  <si>
    <t>Carter, Melvin</t>
  </si>
  <si>
    <t>Kingsbury, Teresa Lynn</t>
  </si>
  <si>
    <t>Crisp, Kristie</t>
  </si>
  <si>
    <t>Hebbronville: FUMC</t>
  </si>
  <si>
    <t>Walden, Clay W.</t>
  </si>
  <si>
    <t>Vela, Maria</t>
  </si>
  <si>
    <t>Weise, Dale Wade</t>
  </si>
  <si>
    <t>Junction / London</t>
  </si>
  <si>
    <t>Careaga, Gricelda Garcia</t>
  </si>
  <si>
    <t>Roe, Charles Eugene</t>
  </si>
  <si>
    <t>PD</t>
  </si>
  <si>
    <t>FD</t>
  </si>
  <si>
    <t>Hiatt-Reed, Robin Isabel</t>
  </si>
  <si>
    <t>FE</t>
  </si>
  <si>
    <t>Bryant, James Lee</t>
  </si>
  <si>
    <t>Perez, Federico</t>
  </si>
  <si>
    <t>Cochran, John Thomas</t>
  </si>
  <si>
    <t>La Feria: Dios es Amor</t>
  </si>
  <si>
    <t>SAng: Bethel</t>
  </si>
  <si>
    <t>Pirkle, Eileen</t>
  </si>
  <si>
    <t>McCrum, Michael W.</t>
  </si>
  <si>
    <t>Barrera, Baldemar</t>
  </si>
  <si>
    <t>Martin, Ruth Aquellis</t>
  </si>
  <si>
    <t>OD</t>
  </si>
  <si>
    <t>Grimes, George Robert</t>
  </si>
  <si>
    <t>Hamann, Rebecca D.</t>
  </si>
  <si>
    <t>Lopez, Jesus</t>
  </si>
  <si>
    <t>Herrera, Jorge Daniel</t>
  </si>
  <si>
    <t>Pollard, Norma Lisa</t>
  </si>
  <si>
    <t>Collins, Roy D.</t>
  </si>
  <si>
    <t>Thomson, Michael Ray</t>
  </si>
  <si>
    <t>Veribest / Paint Rock</t>
  </si>
  <si>
    <t>Dillon, David Wayne</t>
  </si>
  <si>
    <t>Harwood / Prairie Lea</t>
  </si>
  <si>
    <t>Campbell, Bill Donald</t>
  </si>
  <si>
    <t>Jimenez, Rumaldo</t>
  </si>
  <si>
    <t>Robinson, Hayward Arthur</t>
  </si>
  <si>
    <t>Edna: Scruggs</t>
  </si>
  <si>
    <t>Martin, Gary William</t>
  </si>
  <si>
    <t>Beard, Paul Anthony</t>
  </si>
  <si>
    <t>Fletcher, Mae Elizabeth</t>
  </si>
  <si>
    <t>Lockhart: St. Mark / Dale: Corinth</t>
  </si>
  <si>
    <t>Valles, John Mendez</t>
  </si>
  <si>
    <t>OE</t>
  </si>
  <si>
    <t>Mathis, Germaine Tropez</t>
  </si>
  <si>
    <t>Shelly, Dinah Smith</t>
  </si>
  <si>
    <t>Smith, Linda Hayden</t>
  </si>
  <si>
    <t>Minister to Senior Adults</t>
  </si>
  <si>
    <t>Quist, Michael Jonathan</t>
  </si>
  <si>
    <t>Mercedes</t>
  </si>
  <si>
    <t>Marchbanks, Hilary</t>
  </si>
  <si>
    <t>Troll, Rhonda Gail</t>
  </si>
  <si>
    <t>FL</t>
  </si>
  <si>
    <t>Rio Grande City: St. John's</t>
  </si>
  <si>
    <t>Villegas, George</t>
  </si>
  <si>
    <t>Paredez, Gilbert</t>
  </si>
  <si>
    <t>Hinkebein, John Christopher</t>
  </si>
  <si>
    <t>Knobles, William L.</t>
  </si>
  <si>
    <t>McCorkle, Catherine Otto</t>
  </si>
  <si>
    <t>Christoval / SG: Grape Creek</t>
  </si>
  <si>
    <t>Ramirez, James V.</t>
  </si>
  <si>
    <t>Birkner, Timothy Joe</t>
  </si>
  <si>
    <t>Star / Center City</t>
  </si>
  <si>
    <t>Krcha, Clifford William</t>
  </si>
  <si>
    <t>Cantrell, Mary June</t>
  </si>
  <si>
    <t>Marceau, Linda Proctor</t>
  </si>
  <si>
    <t>Pastor of Missions and Outreach</t>
  </si>
  <si>
    <t>Villalpando-Stewart, Guadalupe T.</t>
  </si>
  <si>
    <t>Gideon, Patricia Daline</t>
  </si>
  <si>
    <t>Alvarez, Alexander Gomez</t>
  </si>
  <si>
    <t>Garzon, Bernardo</t>
  </si>
  <si>
    <t>SAnt: El Mesias</t>
  </si>
  <si>
    <t>Mercado, Jose David</t>
  </si>
  <si>
    <t>SAnt: Emanuel</t>
  </si>
  <si>
    <t>Meande, John Njie</t>
  </si>
  <si>
    <t>Gillman, Brock Douglas</t>
  </si>
  <si>
    <t>Harden, James Kevin</t>
  </si>
  <si>
    <t>McCarley, Everett W.</t>
  </si>
  <si>
    <t>Henry, Reese Alexandra</t>
  </si>
  <si>
    <t>Kwiatkowski, Laurinda</t>
  </si>
  <si>
    <t>Weidner, Cynthia Joanne</t>
  </si>
  <si>
    <t>Danforth, Gail</t>
  </si>
  <si>
    <t>Jackson, Cynthia J.</t>
  </si>
  <si>
    <t>Craig, Wesley Odell</t>
  </si>
  <si>
    <t>McClung, Amy Katherine</t>
  </si>
  <si>
    <t>Shiner</t>
  </si>
  <si>
    <t>Lott, Michele Marie</t>
  </si>
  <si>
    <t>Magee, Donna S.</t>
  </si>
  <si>
    <t>Marks, Robert</t>
  </si>
  <si>
    <t>Ortiz, Robert</t>
  </si>
  <si>
    <t>Bowlin, Russell Philip</t>
  </si>
  <si>
    <t>Polk, Kenneth Coleman</t>
  </si>
  <si>
    <t>Portwood, Kevin Spencer</t>
  </si>
  <si>
    <t>Purdy, Jennifer Grace</t>
  </si>
  <si>
    <t>Noah, Allen</t>
  </si>
  <si>
    <t>Rivera, David</t>
  </si>
  <si>
    <t>Perales, Raymond</t>
  </si>
  <si>
    <t>SAnt: Pollard Memorial</t>
  </si>
  <si>
    <t>Rogers, Bryan Jay</t>
  </si>
  <si>
    <t>Bae, Hyeok</t>
  </si>
  <si>
    <t>Scott, Matthew</t>
  </si>
  <si>
    <t>Soto, Maria Rodriguez</t>
  </si>
  <si>
    <t>Spencer, Audrey Ann</t>
  </si>
  <si>
    <t>Saenz, Aaron Gabriel</t>
  </si>
  <si>
    <t>Waddle, Robert Charles</t>
  </si>
  <si>
    <t>Karschner, Gary Don</t>
  </si>
  <si>
    <t xml:space="preserve">Miles </t>
  </si>
  <si>
    <t>Smith, Stuart Mark</t>
  </si>
  <si>
    <t>Ganado/Louise</t>
  </si>
  <si>
    <t>Crocker, Michael Paul</t>
  </si>
  <si>
    <t>Clark, Robert Lee</t>
  </si>
  <si>
    <t>Bell, Michael Kent</t>
  </si>
  <si>
    <t>Krause, Richard Mark</t>
  </si>
  <si>
    <t>Newmann, Martin Louis</t>
  </si>
  <si>
    <t>Woodson, Zettie Fennie</t>
  </si>
  <si>
    <t>Castles, Peter Van</t>
  </si>
  <si>
    <t>Sheffield, Pamela Kay</t>
  </si>
  <si>
    <t>Smith, Paul Neal</t>
  </si>
  <si>
    <t>Monthalia / Belmont</t>
  </si>
  <si>
    <t>Olsen, Gary Lee</t>
  </si>
  <si>
    <t>AM</t>
  </si>
  <si>
    <t>Arrington, Johnny Ray</t>
  </si>
  <si>
    <t>OA</t>
  </si>
  <si>
    <t>Zamora, Carlos L.</t>
  </si>
  <si>
    <t>Crane, Charles Ernest</t>
  </si>
  <si>
    <t>Curran, James Mark</t>
  </si>
  <si>
    <t>Clopton, Robert Walter</t>
  </si>
  <si>
    <t>Welborn, Ronal Coleman</t>
  </si>
  <si>
    <t>Smith, William Douglas</t>
  </si>
  <si>
    <t>Glenn, Robert Edward</t>
  </si>
  <si>
    <t>Toy, Johnny R.</t>
  </si>
  <si>
    <t>Bradford, Scott Alan</t>
  </si>
  <si>
    <t>Harrington, Daniel Richard</t>
  </si>
  <si>
    <t>Herrin, Jon</t>
  </si>
  <si>
    <t>PE</t>
  </si>
  <si>
    <t>Beadle, Tracey Bowles</t>
  </si>
  <si>
    <t>Cain, Klinton Wesley</t>
  </si>
  <si>
    <t>Boerne: First</t>
  </si>
  <si>
    <t>Hoeflinger, Phillip Gregory</t>
  </si>
  <si>
    <t>Curry, Stephen Antony</t>
  </si>
  <si>
    <t>Straus, Lisa Moulton</t>
  </si>
  <si>
    <t>White, Earl Dale</t>
  </si>
  <si>
    <t>Stephens, Charles Dwain</t>
  </si>
  <si>
    <t>Stenftenagel, Tina W.</t>
  </si>
  <si>
    <t>Allan, Paul William</t>
  </si>
  <si>
    <t>Altman, Ray Joseph</t>
  </si>
  <si>
    <t>Wright, Elizabeth Ruth</t>
  </si>
  <si>
    <t>Escamilla, Paul Lynd</t>
  </si>
  <si>
    <t>Grattan, Rosemary Charmaine</t>
  </si>
  <si>
    <t>Baxter Ballou, Becky</t>
  </si>
  <si>
    <t>Baumheckel, Linda Sue</t>
  </si>
  <si>
    <t>Halfacre, Celia Eileen</t>
  </si>
  <si>
    <t>Felps, David Ray</t>
  </si>
  <si>
    <t>Ethridge, Yong-Shil Kim</t>
  </si>
  <si>
    <t>Wicke, Jerimey Joshua</t>
  </si>
  <si>
    <t>Burkhalter, Estela Zuniga</t>
  </si>
  <si>
    <t>Phillips, Diana Kelley</t>
  </si>
  <si>
    <t>Lee, John Abner</t>
  </si>
  <si>
    <t>Blaylock, Lisa Marie</t>
  </si>
  <si>
    <t>Powell, Wade Alan</t>
  </si>
  <si>
    <t>Luna, Ella Leal</t>
  </si>
  <si>
    <t>Stone, Catherine Linea</t>
  </si>
  <si>
    <t>Vogt, Valerie Nagel</t>
  </si>
  <si>
    <t>Thornton, Adam Kristopher</t>
  </si>
  <si>
    <t>Leggett, Richard Lee</t>
  </si>
  <si>
    <t>Peyton, Steven David</t>
  </si>
  <si>
    <t>Petersen, Jessica Anne</t>
  </si>
  <si>
    <t>Minister of Children &amp; Family Ministry</t>
  </si>
  <si>
    <t>Martin, Jeana LeAnn</t>
  </si>
  <si>
    <t>Weimer</t>
  </si>
  <si>
    <t>Perales, Robert Aaron</t>
  </si>
  <si>
    <t>Osorio, Juan Crescencio</t>
  </si>
  <si>
    <t>Tognetti, Joseph</t>
  </si>
  <si>
    <t>Pina, Isidro E</t>
  </si>
  <si>
    <t>Tarver, Tom Neal</t>
  </si>
  <si>
    <t>Saint, John Thomas</t>
  </si>
  <si>
    <t>Cooper, John Robert</t>
  </si>
  <si>
    <t>Jara, Nydia Irizarry</t>
  </si>
  <si>
    <t>MC: El Divino Redentor</t>
  </si>
  <si>
    <t>Rush, Lisa Winnek</t>
  </si>
  <si>
    <t>Minister of Childrens Ministry</t>
  </si>
  <si>
    <t>Rubio, Ricardo</t>
  </si>
  <si>
    <t>Del Rio: El Principe de Paz</t>
  </si>
  <si>
    <t>Cantu, Juan</t>
  </si>
  <si>
    <t>Lindstrom, Wade Leroy</t>
  </si>
  <si>
    <t>Knapp, Adam Ray</t>
  </si>
  <si>
    <t>Noble, James Robert</t>
  </si>
  <si>
    <t>Blanco, David E.</t>
  </si>
  <si>
    <t>Tatum, Elizabeth Pratt</t>
  </si>
  <si>
    <t>SAnt: Westlawn</t>
  </si>
  <si>
    <t>Jenson, Melissa Suzanne Allen</t>
  </si>
  <si>
    <t>Sweet, James Edgar</t>
  </si>
  <si>
    <t>Williamson, Kelli Lee</t>
  </si>
  <si>
    <t>Engstrom, Cynthia Grilk</t>
  </si>
  <si>
    <t>Henners, Madeline Carrasco</t>
  </si>
  <si>
    <t>Boaz, Darlene Elizabeth</t>
  </si>
  <si>
    <t>Tomlinson, Kristopher Jay</t>
  </si>
  <si>
    <t>Mumme, Michael Christopher</t>
  </si>
  <si>
    <t>Fleming, Dean Virgil</t>
  </si>
  <si>
    <t>Fletcher, John Vincent</t>
  </si>
  <si>
    <t>Alvarez, Laura Lee</t>
  </si>
  <si>
    <t>Eagle Lake / Garwood: Lehrer Memorial</t>
  </si>
  <si>
    <t>Lyford / Edcouch</t>
  </si>
  <si>
    <t>Ramirez, Abraham Isaac</t>
  </si>
  <si>
    <t>Cuero/Rabke</t>
  </si>
  <si>
    <t>Knapp, Danielle Elizabeth</t>
  </si>
  <si>
    <t>Point Comfort / Lolita</t>
  </si>
  <si>
    <t>Pruitt, Wilson</t>
  </si>
  <si>
    <t>Tucker, Jenny Cravey</t>
  </si>
  <si>
    <t>Lometa/Bend</t>
  </si>
  <si>
    <t>Torres, Jose Arnulfo</t>
  </si>
  <si>
    <t>Horan, Karen Lynn</t>
  </si>
  <si>
    <t>Burke, Kimberly Anne Ladish</t>
  </si>
  <si>
    <t>Muehl, Jeffrey Scott</t>
  </si>
  <si>
    <t>Tomlinson, Leslie Ann Smith</t>
  </si>
  <si>
    <t>Reardon, Arvilla Jean</t>
  </si>
  <si>
    <t>Strehli, Tamara Jean</t>
  </si>
  <si>
    <t>Han, Daesub</t>
  </si>
  <si>
    <t>Aziz, Barbara Kutac</t>
  </si>
  <si>
    <t>Romero, Herman Lee</t>
  </si>
  <si>
    <t>Knight, Charles Adam</t>
  </si>
  <si>
    <t>McRorey, Larry Lewis</t>
  </si>
  <si>
    <t>Heikes, Laura Jane</t>
  </si>
  <si>
    <t>Bistline, Christine Coffey</t>
  </si>
  <si>
    <t>Flatonia / Freyburg</t>
  </si>
  <si>
    <t>Gause, Jack Chavis</t>
  </si>
  <si>
    <t>Clifton, Sheri Stice</t>
  </si>
  <si>
    <t>Fluth, John Adam</t>
  </si>
  <si>
    <t>Morrow, Linda Karen</t>
  </si>
  <si>
    <t>Teague, Jason Andrew</t>
  </si>
  <si>
    <t>Whites, Dayton Stanton</t>
  </si>
  <si>
    <t>Lloyd, Leigh Livingston</t>
  </si>
  <si>
    <t>Dykehouse, Pamela Lynn</t>
  </si>
  <si>
    <t>Harris, Paul Ellis</t>
  </si>
  <si>
    <t>Brechin, Mark Andrew</t>
  </si>
  <si>
    <t>Layton, Cynthia Grout</t>
  </si>
  <si>
    <t>Fahrenthold, Tim Walter</t>
  </si>
  <si>
    <t>Kepler-Karrer, Cynthia Anne</t>
  </si>
  <si>
    <t>Brewster, Laura Eileen</t>
  </si>
  <si>
    <t>Evins, Cathleen Ann</t>
  </si>
  <si>
    <t>McGuire, Carolyn Fry</t>
  </si>
  <si>
    <t>Smith, William Anderson</t>
  </si>
  <si>
    <t>Dailey, Harold Gilbert</t>
  </si>
  <si>
    <t>Schmidt, Beverly Mae</t>
  </si>
  <si>
    <t>Haley, Colleen Glasse</t>
  </si>
  <si>
    <t>Heare, Scott Ryan</t>
  </si>
  <si>
    <t>Dyke, Barbara Fruin</t>
  </si>
  <si>
    <t>Hilburn, Randall Anthony</t>
  </si>
  <si>
    <t>Bruhn, Joachim Paul</t>
  </si>
  <si>
    <t>Ely, Ellen Lynne</t>
  </si>
  <si>
    <t>Baskin, Charles Henry</t>
  </si>
  <si>
    <t>Miller, Russell Thomas</t>
  </si>
  <si>
    <t>Payne, David Erich</t>
  </si>
  <si>
    <t>Brechin, Vivian Leighanne</t>
  </si>
  <si>
    <t>McCormick, Joyce Lynn</t>
  </si>
  <si>
    <t>Sanders, Stephen Albert</t>
  </si>
  <si>
    <t>Becker, Laura Hewett</t>
  </si>
  <si>
    <t>Day, Nancy</t>
  </si>
  <si>
    <t>Feagins, John Patrick</t>
  </si>
  <si>
    <t>SAnt: La Trinidad</t>
  </si>
  <si>
    <t>Monroe, Melanie Renee</t>
  </si>
  <si>
    <t>Hallettsville  / Mossy Grove</t>
  </si>
  <si>
    <t>Blair, Vallilea</t>
  </si>
  <si>
    <t>Karnes City</t>
  </si>
  <si>
    <t>Burk, Ricky Lynn</t>
  </si>
  <si>
    <t>Relder, Damon Edward</t>
  </si>
  <si>
    <t>Stegemueller, William Keith</t>
  </si>
  <si>
    <t>Elford, John Robert</t>
  </si>
  <si>
    <t>Goodman, Roberta Blackerby</t>
  </si>
  <si>
    <t>Amerson, James Patrick</t>
  </si>
  <si>
    <t>Martin, Scott Alan</t>
  </si>
  <si>
    <t>Smith, Andrew Ward</t>
  </si>
  <si>
    <t>McClain, James Carlyle</t>
  </si>
  <si>
    <t>Harris, William Monroe</t>
  </si>
  <si>
    <t>Harris, Sheree Maberry</t>
  </si>
  <si>
    <t>Stapleton, Carolyn Louise</t>
  </si>
  <si>
    <t>Aguilar, Peter Michael</t>
  </si>
  <si>
    <t>Hall, Sidney George</t>
  </si>
  <si>
    <t>Hackett, Gregory Allan</t>
  </si>
  <si>
    <t>Sharp, Jarrell Virgil</t>
  </si>
  <si>
    <t>Fry, James Jason</t>
  </si>
  <si>
    <t>Trawick, Jack David</t>
  </si>
  <si>
    <t>Young, Richard Alvin</t>
  </si>
  <si>
    <t>Collett, David Melville</t>
  </si>
  <si>
    <t>Chase, Sylvester E.</t>
  </si>
  <si>
    <t>Lewis, Milton Henry</t>
  </si>
  <si>
    <t>Lumpkin, George Enos</t>
  </si>
  <si>
    <t>Mann, Ralph Duke</t>
  </si>
  <si>
    <t>Marshall, Monte Paul</t>
  </si>
  <si>
    <t>McNitzky, David Joseph</t>
  </si>
  <si>
    <t>Duke, William Monroe</t>
  </si>
  <si>
    <t>Hayes, Terrence Kenyon</t>
  </si>
  <si>
    <t>Deviney, Thomas Forrest</t>
  </si>
  <si>
    <t>Brewer, Timothy Carl</t>
  </si>
  <si>
    <t>Boyce, Everette Elmo</t>
  </si>
  <si>
    <t>Phillips, Lonnie Buren</t>
  </si>
  <si>
    <t>Cloyd, Edwin Carlos</t>
  </si>
  <si>
    <t>Porterfield, Mark Courtney</t>
  </si>
  <si>
    <t>Elford, Linda Seaman</t>
  </si>
  <si>
    <t>Roberts, James Patrick</t>
  </si>
  <si>
    <t>Sanderford, Ricky Lynn</t>
  </si>
  <si>
    <t>Young, Larry Allen</t>
  </si>
  <si>
    <t>Big Lake / Barnhart</t>
  </si>
  <si>
    <t>Roe, William Grady</t>
  </si>
  <si>
    <t>Pastor Name</t>
  </si>
  <si>
    <t>Conference Relationship</t>
  </si>
  <si>
    <t>Part II Salary</t>
  </si>
  <si>
    <t>Base Salary Paid by Church</t>
  </si>
  <si>
    <t>Type of Housing Supplied by Church to Pastor</t>
  </si>
  <si>
    <t>Housing Allowance supplied instead of Parsonage</t>
  </si>
  <si>
    <t>Plan Compensation For Pension Purposes</t>
  </si>
  <si>
    <t>Church's Minimum HealthFlex Premium Responsibility</t>
  </si>
  <si>
    <t>Church's Total HealthFlex Cost For This Pastor</t>
  </si>
  <si>
    <t>Salary</t>
  </si>
  <si>
    <t xml:space="preserve">Heallth Benefit Expense </t>
  </si>
  <si>
    <t>Clergy Retirement Security  Program (CRSP) defined benefit</t>
  </si>
  <si>
    <t>Clergy Retirement Security  Program (CRSP) defined contribution</t>
  </si>
  <si>
    <t>Pastor's Signature</t>
  </si>
  <si>
    <t>District Superintendent's Signature</t>
  </si>
  <si>
    <t>Note to Treasurers:  The pastor may elect to have salary withheld to participate in other benefit  plans offered through the Rio Texas Conference.  These include a pretax "cafeteria plan" (DCR and HRA),a retirement saving plan called UMPIP, and  a voluntary life insurance plan.  The monthly invoice for benefits include these amounts.  Usually the plan enrollment is in November/December for the coming year.  The Pastor must copy the Church Treasurer on any enrollment form, and the local church should verify each monthly invoice to determine that the payroll is correctly handled.</t>
  </si>
  <si>
    <t>Capital District</t>
  </si>
  <si>
    <t>Crossroads District</t>
  </si>
  <si>
    <t>El Valle District</t>
  </si>
  <si>
    <t>West District</t>
  </si>
  <si>
    <t>Accountable Reimbursement Plan (ARP)</t>
  </si>
  <si>
    <t>Conference or District Salary Support  (must be requested &amp; approved)</t>
  </si>
  <si>
    <t>Parsonage</t>
  </si>
  <si>
    <t>Total Salary to Pastor from Church(es) + Conference/Distrist Salary Support</t>
  </si>
  <si>
    <t>Elgin</t>
  </si>
  <si>
    <t>Rankin</t>
  </si>
  <si>
    <t>Pearsall: San Pablo</t>
  </si>
  <si>
    <t>Line #</t>
  </si>
  <si>
    <t>Part IV Accountable Reimbursable Plan (ARP)</t>
  </si>
  <si>
    <t>Part III Health Benefits</t>
  </si>
  <si>
    <t>Part V Recap of Church Costs</t>
  </si>
  <si>
    <t>Pastor's HealthFlex Benefit Coverage</t>
  </si>
  <si>
    <t>Church's Total Compensation Expense (Excludes cost of Utilities)</t>
  </si>
  <si>
    <t>Charge Name</t>
  </si>
  <si>
    <t>RD</t>
  </si>
  <si>
    <t>Zirkel, Milford Randolph</t>
  </si>
  <si>
    <t>Manchaca UMC</t>
  </si>
  <si>
    <t>New Braunfels: First UMC</t>
  </si>
  <si>
    <t>Floresville UMC</t>
  </si>
  <si>
    <t>SAnt: Windcrest UMC</t>
  </si>
  <si>
    <t>Leander UMC</t>
  </si>
  <si>
    <t>SAnt: St. Paul UMC</t>
  </si>
  <si>
    <t>SAnt: University UMC</t>
  </si>
  <si>
    <t>Bee Creek UMC</t>
  </si>
  <si>
    <t>Pleasanton: First UMC</t>
  </si>
  <si>
    <t>Bulverde UMC</t>
  </si>
  <si>
    <t>SAnt: Korean UMC</t>
  </si>
  <si>
    <t>Kerrville: First UMC</t>
  </si>
  <si>
    <t>Rockport: First UMC</t>
  </si>
  <si>
    <t>Bracken UMC</t>
  </si>
  <si>
    <t>Three Rivers UMC</t>
  </si>
  <si>
    <t>SAnt: Coker UMC</t>
  </si>
  <si>
    <t>Kyle UMC</t>
  </si>
  <si>
    <t>SAnt: Travis Park UMC</t>
  </si>
  <si>
    <t>SAnt: St. Andrew's UMC</t>
  </si>
  <si>
    <t>Somerset UMC</t>
  </si>
  <si>
    <t>SAnt: St. Mark's UMC</t>
  </si>
  <si>
    <t>La Grange: First UMC</t>
  </si>
  <si>
    <t>Canyon Lake: North Shore UMC</t>
  </si>
  <si>
    <t>Austin: Covenant UMC</t>
  </si>
  <si>
    <t>Castroville: Medina Valley UMC</t>
  </si>
  <si>
    <t>Lockhart: First UMC</t>
  </si>
  <si>
    <t>Hunt UMC</t>
  </si>
  <si>
    <t>Austin: Wesley UMC</t>
  </si>
  <si>
    <t>SAnt: Trinity UMC</t>
  </si>
  <si>
    <t>Blanco UMC</t>
  </si>
  <si>
    <t>Kingsville: First UMC</t>
  </si>
  <si>
    <t>Goliad: First UMC</t>
  </si>
  <si>
    <t>Utopia UMC</t>
  </si>
  <si>
    <t>Devine UMC</t>
  </si>
  <si>
    <t>Ingleside UMC</t>
  </si>
  <si>
    <t>La Feria UMC</t>
  </si>
  <si>
    <t>Buda UMC</t>
  </si>
  <si>
    <t>SAnt: St. Matthew's UMC</t>
  </si>
  <si>
    <t>Austin: Berkeley UMC</t>
  </si>
  <si>
    <t>Mission: First UMC</t>
  </si>
  <si>
    <t>Duvall, Donald Ray</t>
  </si>
  <si>
    <t>Austin: Crestview UMC</t>
  </si>
  <si>
    <t>Marble Falls UMC</t>
  </si>
  <si>
    <t>Brackettville UMC</t>
  </si>
  <si>
    <t>Cedar Creek UMC</t>
  </si>
  <si>
    <t>Uvalde: First UMC</t>
  </si>
  <si>
    <t>SAnt: Chapel Hill UMC</t>
  </si>
  <si>
    <t>Austin: Oak Hill UMC</t>
  </si>
  <si>
    <t>Del Rio: First UMC</t>
  </si>
  <si>
    <t>Freeto, Sharon May</t>
  </si>
  <si>
    <t>Austin: Tarrytown UMC</t>
  </si>
  <si>
    <t>SAnt: Northern Hills UMC</t>
  </si>
  <si>
    <t>Austin: St. Peter's UMC</t>
  </si>
  <si>
    <t>SAnt: Bethel UMC</t>
  </si>
  <si>
    <t>Sinton: First UMC</t>
  </si>
  <si>
    <t>Mason: First UMC</t>
  </si>
  <si>
    <t>Lakehills UMC</t>
  </si>
  <si>
    <t>Austin: Trinity UMC</t>
  </si>
  <si>
    <t>SAnt: Oxford UMC</t>
  </si>
  <si>
    <t>Laredo: First UMC</t>
  </si>
  <si>
    <t>SAng: First UMC</t>
  </si>
  <si>
    <t>Lampasas UMC</t>
  </si>
  <si>
    <t>Luling: First UMC</t>
  </si>
  <si>
    <t>Manor UMC</t>
  </si>
  <si>
    <t>Kerrville: St. Paul's UMC</t>
  </si>
  <si>
    <t>Harlingen: Wesley UMC</t>
  </si>
  <si>
    <t>Hornung, Warren George</t>
  </si>
  <si>
    <t>Goldthwaite UMC</t>
  </si>
  <si>
    <t>Burnet UMC</t>
  </si>
  <si>
    <t>Palacios UMC</t>
  </si>
  <si>
    <t>Edna: First UMC</t>
  </si>
  <si>
    <t>Seguin: First UMC</t>
  </si>
  <si>
    <t>Menard: First UMC</t>
  </si>
  <si>
    <t>Lacy, Larry Alan</t>
  </si>
  <si>
    <t>Aransas Pass UMC</t>
  </si>
  <si>
    <t>Bastrop UMC</t>
  </si>
  <si>
    <t>Pflugerville UMC</t>
  </si>
  <si>
    <t>Sonora UMC</t>
  </si>
  <si>
    <t>Fredericksburg UMC</t>
  </si>
  <si>
    <t>Christine UMC</t>
  </si>
  <si>
    <t>Harper UMC</t>
  </si>
  <si>
    <t>Cotulla: First UMC</t>
  </si>
  <si>
    <t>Bandera UMC</t>
  </si>
  <si>
    <t>Seguin: Wesley Harper UMC</t>
  </si>
  <si>
    <t>Helotes Hills UMC</t>
  </si>
  <si>
    <t>Schertz UMC</t>
  </si>
  <si>
    <t>Beeville: First UMC</t>
  </si>
  <si>
    <t>Austin: First UMC</t>
  </si>
  <si>
    <t>Sterling City: First UMC</t>
  </si>
  <si>
    <t>Onwiler, Harold Martin</t>
  </si>
  <si>
    <t>MC: St. Mark UMC</t>
  </si>
  <si>
    <t>Harlingen: First UMC</t>
  </si>
  <si>
    <t>Stockdale: Christ UMC</t>
  </si>
  <si>
    <t>MC: First UMC</t>
  </si>
  <si>
    <t>El Campo: First UMC</t>
  </si>
  <si>
    <t>Pearsall UMC</t>
  </si>
  <si>
    <t>SAnt: Colonial Hills UMC</t>
  </si>
  <si>
    <t>Hondo UMC</t>
  </si>
  <si>
    <t>Oak Island UMC</t>
  </si>
  <si>
    <t>Canyon Lake UMC</t>
  </si>
  <si>
    <t>Driftwood UMC</t>
  </si>
  <si>
    <t>Fashing UMC</t>
  </si>
  <si>
    <t>Ozona UMC</t>
  </si>
  <si>
    <t>Odem: First UMC</t>
  </si>
  <si>
    <t>Johnson City UMC</t>
  </si>
  <si>
    <t>Sadler, Tina Harlene</t>
  </si>
  <si>
    <t>San Saba UMC</t>
  </si>
  <si>
    <t>San Marcos: First UMC</t>
  </si>
  <si>
    <t>Scharmann, Larry Lee</t>
  </si>
  <si>
    <t>El Campo: St. Paul UMC</t>
  </si>
  <si>
    <t>Granite Shoals: Grace UMC</t>
  </si>
  <si>
    <t>Gonzales: First UMC</t>
  </si>
  <si>
    <t>Spiller, John Sidney</t>
  </si>
  <si>
    <t>Sabinal: First UMC</t>
  </si>
  <si>
    <t>Medina UMC</t>
  </si>
  <si>
    <t>Brady: First UMC</t>
  </si>
  <si>
    <t>Austin: Parker Lane UMC</t>
  </si>
  <si>
    <t>SAng: Sierra Vista UMC</t>
  </si>
  <si>
    <t>Wimberley UMC</t>
  </si>
  <si>
    <t>Mathis UMC</t>
  </si>
  <si>
    <t>Llano: Lutie Watkins UMC</t>
  </si>
  <si>
    <t>SAnt: Jacob's Chapel UMC</t>
  </si>
  <si>
    <t>SAnt: Northwest Hills UMC</t>
  </si>
  <si>
    <t>Austin: Simpson UMC</t>
  </si>
  <si>
    <t>Skidmore UMC</t>
  </si>
  <si>
    <t>Alice: First UMC</t>
  </si>
  <si>
    <t>Beeville: Jones Chapel UMC</t>
  </si>
  <si>
    <t>Weslaco: First UMC</t>
  </si>
  <si>
    <t>Edinburg: First UMC</t>
  </si>
  <si>
    <t>George West UMC</t>
  </si>
  <si>
    <t>Zermeno, Adrienne Lynn</t>
  </si>
  <si>
    <t>Baik, Frank Bumjoon</t>
  </si>
  <si>
    <t>Schulenburg</t>
  </si>
  <si>
    <t>Bailey, Barton Howard</t>
  </si>
  <si>
    <t>Paid by RGC Legacy Funds</t>
  </si>
  <si>
    <t>Instructions</t>
  </si>
  <si>
    <t>Color 
Code</t>
  </si>
  <si>
    <t>Headings</t>
  </si>
  <si>
    <t>Info &amp; Calculations</t>
  </si>
  <si>
    <t>Part I - General</t>
  </si>
  <si>
    <t>CovOpt</t>
  </si>
  <si>
    <t>Bill to Church</t>
  </si>
  <si>
    <t>Electiion</t>
  </si>
  <si>
    <t>Local Church Representative Name &amp; Office / Signature</t>
  </si>
  <si>
    <t>Adams, Jason Elliot</t>
  </si>
  <si>
    <t>Raymondville: First</t>
  </si>
  <si>
    <t>A Full Time Clergy must elect A UMPIP Contribution of at least 1% of Plan Compensation to receive full pension Benefits</t>
  </si>
  <si>
    <t>(1) Clergy Only</t>
  </si>
  <si>
    <t>(2) Clergy &amp; Spouse</t>
  </si>
  <si>
    <t>(3) Clergy &amp; Family</t>
  </si>
  <si>
    <t>DISTRICT</t>
  </si>
  <si>
    <t>Booth, Theresa Marie</t>
  </si>
  <si>
    <t>Freer/Bruni</t>
  </si>
  <si>
    <t>Freer</t>
  </si>
  <si>
    <t>Bruni</t>
  </si>
  <si>
    <t>None</t>
  </si>
  <si>
    <t>YES</t>
  </si>
  <si>
    <t>Charge Expense</t>
  </si>
  <si>
    <t>Retired</t>
  </si>
  <si>
    <t>Hill Country District</t>
  </si>
  <si>
    <t>Coastal Bend District</t>
  </si>
  <si>
    <t>Las Misiones District</t>
  </si>
  <si>
    <t>SAnt: Divine Grace UMC</t>
  </si>
  <si>
    <t>Baltazar-Ramirez, Esperanza</t>
  </si>
  <si>
    <t>Beasley, Amelia Pieterse</t>
  </si>
  <si>
    <t>Boehk, Karen Sue</t>
  </si>
  <si>
    <t>Bradley, George Allan</t>
  </si>
  <si>
    <t>Retired-20 yr rule</t>
  </si>
  <si>
    <t>Broome, Cheryl Ann</t>
  </si>
  <si>
    <t>Chamness, Chad Aaron</t>
  </si>
  <si>
    <t>Edgar, David Ellsworth</t>
  </si>
  <si>
    <t>Asst Director of Intergenerational Discipleship</t>
  </si>
  <si>
    <t>Freeman, Marcus Antonio Lucas</t>
  </si>
  <si>
    <t>Fuerst, Taylor</t>
  </si>
  <si>
    <t>Gonzalez, Stan</t>
  </si>
  <si>
    <t>Graham, Bethany Sue</t>
  </si>
  <si>
    <t>Victoria: John Wesley</t>
  </si>
  <si>
    <t>Hazlewood, Milburn Edens</t>
  </si>
  <si>
    <t>Herrera, Abigail Parker</t>
  </si>
  <si>
    <t>Minister of Connectional Outreach</t>
  </si>
  <si>
    <t>Hollums, Tiffany</t>
  </si>
  <si>
    <t>How, Bonnie Lee</t>
  </si>
  <si>
    <t>Hunter, Jacob Earle</t>
  </si>
  <si>
    <t>SAnt: Chinese UMC</t>
  </si>
  <si>
    <t>Jara, Juan Ortiz</t>
  </si>
  <si>
    <t>Leyva, Javier</t>
  </si>
  <si>
    <t>Lopez, Robert M</t>
  </si>
  <si>
    <t>District Superintendent</t>
  </si>
  <si>
    <t>Luhrs, Glenn Arthur</t>
  </si>
  <si>
    <t>Melton, Patrick J.</t>
  </si>
  <si>
    <t>Merrill, Laura Anne</t>
  </si>
  <si>
    <t>Nicholson, John Lambert</t>
  </si>
  <si>
    <t>Padilla, Liliana</t>
  </si>
  <si>
    <t>Pennington, Matthew James</t>
  </si>
  <si>
    <t>RP</t>
  </si>
  <si>
    <t>Prescher, Walter Alfred</t>
  </si>
  <si>
    <t>Rang, Susan</t>
  </si>
  <si>
    <t>Rice, William Ernest</t>
  </si>
  <si>
    <t>Director, Communications &amp; Media Center</t>
  </si>
  <si>
    <t>Rochte, Rebekah Cecilia</t>
  </si>
  <si>
    <t>Rohlfs, Carl Walter</t>
  </si>
  <si>
    <t>Saenz III, Ruben</t>
  </si>
  <si>
    <t>Sanchez, David</t>
  </si>
  <si>
    <t>Sellers, Kenneth Foster</t>
  </si>
  <si>
    <t>Shoenfelt, Kelly</t>
  </si>
  <si>
    <t>Montel</t>
  </si>
  <si>
    <t>Snape, Jonathan</t>
  </si>
  <si>
    <t>Surdy, Jason</t>
  </si>
  <si>
    <t>Dir of Youth Ministries</t>
  </si>
  <si>
    <t>Toomire, Kyle Robert</t>
  </si>
  <si>
    <t>Trammell, Benjamin David</t>
  </si>
  <si>
    <t>Valle, Saul Israel</t>
  </si>
  <si>
    <t>Valverde, Eradio</t>
  </si>
  <si>
    <t>Vazquez-Garza, Virgilio</t>
  </si>
  <si>
    <t>Vernone, Michelle Jacquelynn</t>
  </si>
  <si>
    <t>Vlk, Michael</t>
  </si>
  <si>
    <t>Vogt, Eric Wayne</t>
  </si>
  <si>
    <t>Austin: Servant Church</t>
  </si>
  <si>
    <t>Welborn, Teresa Gayle</t>
  </si>
  <si>
    <t>CONF_RELATION_CODE</t>
  </si>
  <si>
    <t>APPT_TITLE</t>
  </si>
  <si>
    <t>PERCENT_SRVC</t>
  </si>
  <si>
    <t>CHARGE_NAME_SORT</t>
  </si>
  <si>
    <t>CHURCH_1_NAME</t>
  </si>
  <si>
    <t>CHURCH_2_RGC</t>
  </si>
  <si>
    <t>NO</t>
  </si>
  <si>
    <t>CHURCH_1_RGC</t>
  </si>
  <si>
    <t>CHURCH_2_NAME</t>
  </si>
  <si>
    <t>Bloomington</t>
  </si>
  <si>
    <t>Donna: FUMC</t>
  </si>
  <si>
    <t xml:space="preserve">RGC Legacy Church       </t>
  </si>
  <si>
    <t>(If "Yes", then some benefit expenses are paid through Legacy Funds)</t>
  </si>
  <si>
    <t>Total RGC Legacy Contribution  &gt;</t>
  </si>
  <si>
    <t>Pre-tax deduction from Pastor's Salary for IRS 107 Exclusion as Pastoral Housing Cost</t>
  </si>
  <si>
    <t>Church's Total Compensation Expense (Excludes cost of Utilities) LESS any RGC Legacy Contribution</t>
  </si>
  <si>
    <t>Amount to be Billed to Church for Selected Coverage</t>
  </si>
  <si>
    <t>Church Enters Data</t>
  </si>
  <si>
    <t xml:space="preserve">Date:  </t>
  </si>
  <si>
    <t>Amount for "Church Election" = Cost for Selected Coverage - Church's Minimum Responsibility</t>
  </si>
  <si>
    <t>Portion of "Church Election" that is selected as a church responsibility for cost of insurance.</t>
  </si>
  <si>
    <t>Drop-Down</t>
  </si>
  <si>
    <t>HOUSING</t>
  </si>
  <si>
    <t>HEALTHFLEX_WAIVER</t>
  </si>
  <si>
    <t>Church_Min</t>
  </si>
  <si>
    <t>HEALTHFLEX_RATES</t>
  </si>
  <si>
    <t>LOOKUP TABLE</t>
  </si>
  <si>
    <t>CLERGY_NAMES_SORT</t>
  </si>
  <si>
    <t>CLERGY_DATA_BASE</t>
  </si>
  <si>
    <t>CHARGE_DATA_BASE</t>
  </si>
  <si>
    <t>CONF_RELATION</t>
  </si>
  <si>
    <t>Associate Member</t>
  </si>
  <si>
    <t>Deacon in full connection</t>
  </si>
  <si>
    <t>Elder in full connection</t>
  </si>
  <si>
    <t>Full time Local Pastor</t>
  </si>
  <si>
    <t>Associate Member of other Conference</t>
  </si>
  <si>
    <t>Deacon of other Conference</t>
  </si>
  <si>
    <t>Elder of other conference</t>
  </si>
  <si>
    <t>Full member of other denomination</t>
  </si>
  <si>
    <t>Elder of other conference - Retired</t>
  </si>
  <si>
    <t>Probationary Deacon/Deaconess</t>
  </si>
  <si>
    <t>Probationary Elder</t>
  </si>
  <si>
    <t>Part time Local Pastor</t>
  </si>
  <si>
    <t>Retired Associate Member</t>
  </si>
  <si>
    <t>Retired Elder</t>
  </si>
  <si>
    <t>Retired Local Pastor</t>
  </si>
  <si>
    <t>Retired Deacon/Deaconess</t>
  </si>
  <si>
    <t>Retired Probationary Member</t>
  </si>
  <si>
    <t>HEALTHFLEX_ELIGIBLE</t>
  </si>
  <si>
    <t>Eligible</t>
  </si>
  <si>
    <t>CONF_REL_ID</t>
  </si>
  <si>
    <t>$BE$13:$BH$16</t>
  </si>
  <si>
    <t>$BK$5:$BM$26</t>
  </si>
  <si>
    <t>% Service  (Full Time=100%, 3/4 time=75%, half time=50%, quarter time=25%)</t>
  </si>
  <si>
    <t>for Single Charge Church</t>
  </si>
  <si>
    <t>Austin: St. Paul's</t>
  </si>
  <si>
    <t>Bay City: Nazareth</t>
  </si>
  <si>
    <t>CC: Asbury</t>
  </si>
  <si>
    <t>CC: El Buen Pastor</t>
  </si>
  <si>
    <t>CC: First UMC</t>
  </si>
  <si>
    <t>CC: Grace</t>
  </si>
  <si>
    <t>CC: Kelsey Memorial</t>
  </si>
  <si>
    <t>CC: St. John's</t>
  </si>
  <si>
    <t>CC: St. Lukes</t>
  </si>
  <si>
    <t>CC: St. Paul</t>
  </si>
  <si>
    <t>CC: Wesley</t>
  </si>
  <si>
    <t>CC: Island in the Son</t>
  </si>
  <si>
    <t>Center Point</t>
  </si>
  <si>
    <t>Chapel Hill</t>
  </si>
  <si>
    <t>Crystal City: Swindall Memorial</t>
  </si>
  <si>
    <t>Dilley UMC</t>
  </si>
  <si>
    <t>Iraan</t>
  </si>
  <si>
    <t>Kempner UMC</t>
  </si>
  <si>
    <t>Martindale</t>
  </si>
  <si>
    <t>Melvin</t>
  </si>
  <si>
    <t>Muldoon</t>
  </si>
  <si>
    <t>Robstown: El Redentor</t>
  </si>
  <si>
    <t>Rock Island</t>
  </si>
  <si>
    <t>San Benito</t>
  </si>
  <si>
    <t>Smiley UMC</t>
  </si>
  <si>
    <t>Staples</t>
  </si>
  <si>
    <t>Valley Spring</t>
  </si>
  <si>
    <t>Cherokee</t>
  </si>
  <si>
    <t>Yancey</t>
  </si>
  <si>
    <t>Hope</t>
  </si>
  <si>
    <t>CPP</t>
  </si>
  <si>
    <t>CRSP Defined Benefit</t>
  </si>
  <si>
    <t>CRSP Defined Contribution</t>
  </si>
  <si>
    <t>UMPIP</t>
  </si>
  <si>
    <t>PENSION_BENEFITS</t>
  </si>
  <si>
    <t>Income Limit</t>
  </si>
  <si>
    <t>% SERVICE</t>
  </si>
  <si>
    <t>Amount</t>
  </si>
  <si>
    <t>none</t>
  </si>
  <si>
    <t>&lt; 1</t>
  </si>
  <si>
    <t>CELL VALUES</t>
  </si>
  <si>
    <t>(Select green cell, then use drop-down button to find Name of Charge) &gt;</t>
  </si>
  <si>
    <t>(Select green cell, then use drop-down button to find pastor's name.) &gt;</t>
  </si>
  <si>
    <t>Calculated Data Entered Automatically</t>
  </si>
  <si>
    <t>UMPIP Church Contribution (for Part Time Appointments)</t>
  </si>
  <si>
    <t>Part VI Signatures</t>
  </si>
  <si>
    <t>Austin: St. Mark</t>
  </si>
  <si>
    <t>Carrizo Springs/Crystal City</t>
  </si>
  <si>
    <t>Carrizo Springs</t>
  </si>
  <si>
    <t>CC: St. Peter's by the Sea/CC District</t>
  </si>
  <si>
    <t>Cross Tracks Church</t>
  </si>
  <si>
    <t>Donna: Principe de Paz/San Juan: Los Wesleyanos</t>
  </si>
  <si>
    <t>Elsa</t>
  </si>
  <si>
    <t>Goliad: Fannin St.</t>
  </si>
  <si>
    <t>Richardson-Brown Chapel</t>
  </si>
  <si>
    <t>Shiner: Johnson's Chapel</t>
  </si>
  <si>
    <t>Haynie Chapel / Decker</t>
  </si>
  <si>
    <t>La Grange: St. James</t>
  </si>
  <si>
    <t>Luling: Wm Taylor UMC</t>
  </si>
  <si>
    <t>Taft</t>
  </si>
  <si>
    <t>Raymondville: Bethel/Mercedes: El Buen Pastor</t>
  </si>
  <si>
    <t>Raymondville: Bethel</t>
  </si>
  <si>
    <t>Refugio UMC</t>
  </si>
  <si>
    <t>Riviera</t>
  </si>
  <si>
    <t>San Diego: FUMC</t>
  </si>
  <si>
    <t>SAnt: El Divino Salvador</t>
  </si>
  <si>
    <t>SAnt: Harlandale</t>
  </si>
  <si>
    <t>SAnt: Jefferson</t>
  </si>
  <si>
    <t>SAnt: Oak Meadow UMC</t>
  </si>
  <si>
    <t>SAnt: Sanford Chapel</t>
  </si>
  <si>
    <t>SAnt: St. John's UMC</t>
  </si>
  <si>
    <t>Seguin: La Trinidad</t>
  </si>
  <si>
    <t>Smithville: First</t>
  </si>
  <si>
    <t>Kingsbury</t>
  </si>
  <si>
    <t>V: First UMC</t>
  </si>
  <si>
    <t>V: John Wesley</t>
  </si>
  <si>
    <t>V: Webster Chapel</t>
  </si>
  <si>
    <t>Valley Spring/Cherokee</t>
  </si>
  <si>
    <t>Waco: Latin American/Temple: El Divino Salvador</t>
  </si>
  <si>
    <t>Yoakum/Hope</t>
  </si>
  <si>
    <t>Yoakum: First</t>
  </si>
  <si>
    <t>Yorktown: First/ Runge</t>
  </si>
  <si>
    <t>Effective Dates:</t>
  </si>
  <si>
    <t>From:</t>
  </si>
  <si>
    <t>To:</t>
  </si>
  <si>
    <t>Angle, Polly Morrison</t>
  </si>
  <si>
    <t>Armwood, Jasper Earl</t>
  </si>
  <si>
    <t>Bixler, Maurice Gene</t>
  </si>
  <si>
    <t>Asst. to the District Superintendent</t>
  </si>
  <si>
    <t>Borrego, Daisy San Jorge</t>
  </si>
  <si>
    <t>Butterbrodt, Evan Gay</t>
  </si>
  <si>
    <t>Campen, Tanya Eustace</t>
  </si>
  <si>
    <t>Carter, Aaron M.</t>
  </si>
  <si>
    <t>Clark, Carl Wayne</t>
  </si>
  <si>
    <t>Douglas, Carl Cletis</t>
  </si>
  <si>
    <t>Duran, Cesar Mauricio</t>
  </si>
  <si>
    <t>Everhart, Pamela Suzette</t>
  </si>
  <si>
    <t>Feagins, Raquel Cajiri</t>
  </si>
  <si>
    <t>Fitzgold, Katy Megan</t>
  </si>
  <si>
    <t>Assoc. Director</t>
  </si>
  <si>
    <t>Green, Kallie Ellen</t>
  </si>
  <si>
    <t>Hembree, Kelley</t>
  </si>
  <si>
    <t>Hierholzer, Malford Cotham</t>
  </si>
  <si>
    <t>Hollums, Duncan</t>
  </si>
  <si>
    <t>Executive Director</t>
  </si>
  <si>
    <t>Huo, Chengju</t>
  </si>
  <si>
    <t>Jenson, Gary Ryan</t>
  </si>
  <si>
    <t>Johnson, Thomas Adamson</t>
  </si>
  <si>
    <t>Johnson, William Denzil</t>
  </si>
  <si>
    <t>Jones, Calvin Marshall</t>
  </si>
  <si>
    <t>Kelley, Jennifer Denyse</t>
  </si>
  <si>
    <t>Kepler, Kent Leon</t>
  </si>
  <si>
    <t>Lind, Melissa</t>
  </si>
  <si>
    <t>Littlefield, Nancy Niebuhr</t>
  </si>
  <si>
    <t>Martinez, Jose Rene</t>
  </si>
  <si>
    <t>Mavrode, Art</t>
  </si>
  <si>
    <t>Assistant to the Episcopal Office</t>
  </si>
  <si>
    <t>Mossman, Nancy Cripps</t>
  </si>
  <si>
    <t>Nelson, Melissa Lee Smith</t>
  </si>
  <si>
    <t>Padilla, Miguel Angel</t>
  </si>
  <si>
    <t>Perez, Herlinda</t>
  </si>
  <si>
    <t>Purnell, Charles</t>
  </si>
  <si>
    <t>Roberts, Foster</t>
  </si>
  <si>
    <t>Sassman, Harold Gene</t>
  </si>
  <si>
    <t>Sellers, Judith Ledbetter</t>
  </si>
  <si>
    <t>Skinner, David Blaine</t>
  </si>
  <si>
    <t>Smith, Darrell Lord</t>
  </si>
  <si>
    <t>Swetman, Michael</t>
  </si>
  <si>
    <t>Vazquez, Maribel</t>
  </si>
  <si>
    <t>Waller, Kendall A</t>
  </si>
  <si>
    <t>Westbrook, Carl Elliott</t>
  </si>
  <si>
    <t>Wilson, Holly Kristen Ebel</t>
  </si>
  <si>
    <t>(1) Not Qualified for Insurance</t>
  </si>
  <si>
    <t>(2) No Waiver</t>
  </si>
  <si>
    <t>(3) Waiver #1-Spouse Employer Exception</t>
  </si>
  <si>
    <t>(4) Waiver #2-Retired Former Gov't/Military Exception</t>
  </si>
  <si>
    <t>(5) Waiver #3-Subsidized Exchange Exception</t>
  </si>
  <si>
    <t>Clergy is Eligible and responsible for participation in HealthFlex Participation.</t>
  </si>
  <si>
    <t xml:space="preserve">Alice: First </t>
  </si>
  <si>
    <t xml:space="preserve">Aransas Pass </t>
  </si>
  <si>
    <t xml:space="preserve">Art </t>
  </si>
  <si>
    <t xml:space="preserve">Austin: Berkeley </t>
  </si>
  <si>
    <t xml:space="preserve">Austin: Covenant </t>
  </si>
  <si>
    <t xml:space="preserve">Austin: Crestview </t>
  </si>
  <si>
    <t xml:space="preserve">Austin: First </t>
  </si>
  <si>
    <t>Austin: Life in the City</t>
  </si>
  <si>
    <t xml:space="preserve">Austin: Oak Hill </t>
  </si>
  <si>
    <t xml:space="preserve">Austin: Parker Lane </t>
  </si>
  <si>
    <t xml:space="preserve">Austin: Simpson </t>
  </si>
  <si>
    <t xml:space="preserve">Austin: St. Peter's </t>
  </si>
  <si>
    <t xml:space="preserve">Austin: Tarrytown </t>
  </si>
  <si>
    <t xml:space="preserve">Austin: Trinity </t>
  </si>
  <si>
    <t xml:space="preserve">Austin: Wesley </t>
  </si>
  <si>
    <t xml:space="preserve">Bandera </t>
  </si>
  <si>
    <t xml:space="preserve">Bastrop </t>
  </si>
  <si>
    <t xml:space="preserve">Bee Creek </t>
  </si>
  <si>
    <t xml:space="preserve">Beeville: First </t>
  </si>
  <si>
    <t xml:space="preserve">Beeville: Jones Chapel </t>
  </si>
  <si>
    <t xml:space="preserve">Big Lake </t>
  </si>
  <si>
    <t>Bishop / Falfurrias</t>
  </si>
  <si>
    <t xml:space="preserve">Bishop </t>
  </si>
  <si>
    <t>Falfurrias</t>
  </si>
  <si>
    <t>Bishop: El Redentor/Kingsville: El Buen Pastor</t>
  </si>
  <si>
    <t xml:space="preserve">Blanco </t>
  </si>
  <si>
    <t xml:space="preserve">Bracken </t>
  </si>
  <si>
    <t xml:space="preserve">Brackettville </t>
  </si>
  <si>
    <t xml:space="preserve">Brady: First </t>
  </si>
  <si>
    <t xml:space="preserve">Buda </t>
  </si>
  <si>
    <t xml:space="preserve">Bulverde </t>
  </si>
  <si>
    <t xml:space="preserve">Burnet </t>
  </si>
  <si>
    <t xml:space="preserve">Canyon Lake </t>
  </si>
  <si>
    <t xml:space="preserve">Canyon Lake: North Shore </t>
  </si>
  <si>
    <t xml:space="preserve">Castroville: Medina Valley </t>
  </si>
  <si>
    <t xml:space="preserve">CC: First </t>
  </si>
  <si>
    <t xml:space="preserve">Cedar Creek </t>
  </si>
  <si>
    <t xml:space="preserve">Christine </t>
  </si>
  <si>
    <t xml:space="preserve">Christoval </t>
  </si>
  <si>
    <t xml:space="preserve">SG: Grape Creek </t>
  </si>
  <si>
    <t xml:space="preserve">Cotulla: First </t>
  </si>
  <si>
    <t xml:space="preserve">Del Rio: First </t>
  </si>
  <si>
    <t xml:space="preserve">Devine </t>
  </si>
  <si>
    <t xml:space="preserve">Dilley </t>
  </si>
  <si>
    <t xml:space="preserve">Driftwood </t>
  </si>
  <si>
    <t xml:space="preserve">Eagle Lake </t>
  </si>
  <si>
    <t>Eagle Pass: FUMC</t>
  </si>
  <si>
    <t xml:space="preserve">Edinburg: First </t>
  </si>
  <si>
    <t xml:space="preserve">Edna: First </t>
  </si>
  <si>
    <t xml:space="preserve">El Campo: First </t>
  </si>
  <si>
    <t xml:space="preserve">El Campo: St. Paul </t>
  </si>
  <si>
    <t>El Campo: Wesley Chapel / Nixon: Harris Chapel</t>
  </si>
  <si>
    <t xml:space="preserve">El Campo: Wesley Chapel </t>
  </si>
  <si>
    <t>Fannin / Telferner</t>
  </si>
  <si>
    <t xml:space="preserve">Fannin </t>
  </si>
  <si>
    <t xml:space="preserve">Fashing </t>
  </si>
  <si>
    <t>Fentress</t>
  </si>
  <si>
    <t xml:space="preserve">Flatonia </t>
  </si>
  <si>
    <t xml:space="preserve">Floresville </t>
  </si>
  <si>
    <t xml:space="preserve">Fredericksburg </t>
  </si>
  <si>
    <t>Ganado</t>
  </si>
  <si>
    <t xml:space="preserve">George West </t>
  </si>
  <si>
    <t xml:space="preserve">Goldthwaite </t>
  </si>
  <si>
    <t xml:space="preserve">Goliad: First </t>
  </si>
  <si>
    <t>Gonzales: Evans Chapel</t>
  </si>
  <si>
    <t xml:space="preserve">Gonzales: First </t>
  </si>
  <si>
    <t xml:space="preserve">Granite Shoals: Grace </t>
  </si>
  <si>
    <t xml:space="preserve">Gruene </t>
  </si>
  <si>
    <t xml:space="preserve">Hallettsville  </t>
  </si>
  <si>
    <t xml:space="preserve">Harlingen: First </t>
  </si>
  <si>
    <t xml:space="preserve">Harlingen: Wesley </t>
  </si>
  <si>
    <t xml:space="preserve">Harper </t>
  </si>
  <si>
    <t xml:space="preserve">Harwood </t>
  </si>
  <si>
    <t xml:space="preserve">Haynie Chapel </t>
  </si>
  <si>
    <t>Decker</t>
  </si>
  <si>
    <t xml:space="preserve">Helotes Hills </t>
  </si>
  <si>
    <t xml:space="preserve">Hondo </t>
  </si>
  <si>
    <t xml:space="preserve">Hunt </t>
  </si>
  <si>
    <t xml:space="preserve">Ingleside </t>
  </si>
  <si>
    <t xml:space="preserve">Johnson City </t>
  </si>
  <si>
    <t xml:space="preserve">Junction </t>
  </si>
  <si>
    <t xml:space="preserve">Kempner </t>
  </si>
  <si>
    <t xml:space="preserve">Kerrville: First </t>
  </si>
  <si>
    <t xml:space="preserve">Kerrville: St. Paul's </t>
  </si>
  <si>
    <t xml:space="preserve">Kingsville: First </t>
  </si>
  <si>
    <t xml:space="preserve">Kyle </t>
  </si>
  <si>
    <t xml:space="preserve">La Feria </t>
  </si>
  <si>
    <t xml:space="preserve">La Grange: First </t>
  </si>
  <si>
    <t xml:space="preserve">Lakehills </t>
  </si>
  <si>
    <t xml:space="preserve">Lampasas </t>
  </si>
  <si>
    <t xml:space="preserve">Laredo: First </t>
  </si>
  <si>
    <t xml:space="preserve">Leander </t>
  </si>
  <si>
    <t xml:space="preserve">Llano: Lutie Watkins </t>
  </si>
  <si>
    <t xml:space="preserve">Lockhart: First </t>
  </si>
  <si>
    <t xml:space="preserve">Lockhart: St. Mark </t>
  </si>
  <si>
    <t xml:space="preserve">Luling: First </t>
  </si>
  <si>
    <t xml:space="preserve">Luling: Wm Taylor </t>
  </si>
  <si>
    <t xml:space="preserve">Lyford </t>
  </si>
  <si>
    <t>EdCouch</t>
  </si>
  <si>
    <t xml:space="preserve">Manchaca </t>
  </si>
  <si>
    <t xml:space="preserve">Manor </t>
  </si>
  <si>
    <t xml:space="preserve">Marble Falls </t>
  </si>
  <si>
    <t xml:space="preserve">Mason: First </t>
  </si>
  <si>
    <t xml:space="preserve">Mathis </t>
  </si>
  <si>
    <t xml:space="preserve">MC: First </t>
  </si>
  <si>
    <t xml:space="preserve">MC: St. Mark </t>
  </si>
  <si>
    <t xml:space="preserve">Medina </t>
  </si>
  <si>
    <t xml:space="preserve">Menard: First </t>
  </si>
  <si>
    <t xml:space="preserve">Mission: First </t>
  </si>
  <si>
    <t xml:space="preserve">Monthalia </t>
  </si>
  <si>
    <t xml:space="preserve">New Braunfels: First </t>
  </si>
  <si>
    <t xml:space="preserve">Oak Island </t>
  </si>
  <si>
    <t xml:space="preserve">Odem: First </t>
  </si>
  <si>
    <t xml:space="preserve">Ozona </t>
  </si>
  <si>
    <t xml:space="preserve">Palacios </t>
  </si>
  <si>
    <t xml:space="preserve">Pearsall </t>
  </si>
  <si>
    <t xml:space="preserve">Pflugerville </t>
  </si>
  <si>
    <t xml:space="preserve">Pleasanton: First </t>
  </si>
  <si>
    <t xml:space="preserve">Point Comfort </t>
  </si>
  <si>
    <t>Portland: First UMC</t>
  </si>
  <si>
    <t xml:space="preserve">Portland: First </t>
  </si>
  <si>
    <t>Poteet / Yancey</t>
  </si>
  <si>
    <t xml:space="preserve">Poteet </t>
  </si>
  <si>
    <t xml:space="preserve">Refugio </t>
  </si>
  <si>
    <t>Rio Texas Conference</t>
  </si>
  <si>
    <t>Miscellaneous Orgs</t>
  </si>
  <si>
    <t xml:space="preserve">Rockport: First </t>
  </si>
  <si>
    <t>Rocksprings: FUMC</t>
  </si>
  <si>
    <t xml:space="preserve">Sabinal: First </t>
  </si>
  <si>
    <t xml:space="preserve">San Marcos: First </t>
  </si>
  <si>
    <t xml:space="preserve">San Saba </t>
  </si>
  <si>
    <t xml:space="preserve">SAng: First </t>
  </si>
  <si>
    <t xml:space="preserve">SAng: Sierra Vista </t>
  </si>
  <si>
    <t xml:space="preserve">SAnt: Bethel </t>
  </si>
  <si>
    <t xml:space="preserve">SAnt: Chapel Hill </t>
  </si>
  <si>
    <t xml:space="preserve">SAnt: Chinese </t>
  </si>
  <si>
    <t xml:space="preserve">SAnt: Coker </t>
  </si>
  <si>
    <t xml:space="preserve">SAnt: Colonial Hills </t>
  </si>
  <si>
    <t xml:space="preserve">SAnt: Divine Grace </t>
  </si>
  <si>
    <t>SAnt: East St. Paul</t>
  </si>
  <si>
    <t>SAnt: El Mesias/Principe de Paz</t>
  </si>
  <si>
    <t>Principe de Paz</t>
  </si>
  <si>
    <t xml:space="preserve">SAnt: Jacob's Chapel </t>
  </si>
  <si>
    <t xml:space="preserve">SAnt: Korean </t>
  </si>
  <si>
    <t xml:space="preserve">SAnt: Laurel Heights </t>
  </si>
  <si>
    <t xml:space="preserve">SAnt: Northern Hills </t>
  </si>
  <si>
    <t xml:space="preserve">SAnt: Northwest Hills </t>
  </si>
  <si>
    <t xml:space="preserve">SAnt: Oak Meadow </t>
  </si>
  <si>
    <t xml:space="preserve">SAnt: Oxford </t>
  </si>
  <si>
    <t xml:space="preserve">SAnt: Resurrection </t>
  </si>
  <si>
    <t xml:space="preserve">SAnt: St. Andrew's </t>
  </si>
  <si>
    <t xml:space="preserve">SAnt: St. John's </t>
  </si>
  <si>
    <t xml:space="preserve">SAnt: St. Mark's </t>
  </si>
  <si>
    <t xml:space="preserve">SAnt: St. Matthew's </t>
  </si>
  <si>
    <t xml:space="preserve">SAnt: St. Paul </t>
  </si>
  <si>
    <t xml:space="preserve">SAnt: Travis Park </t>
  </si>
  <si>
    <t xml:space="preserve">SAnt: Trinity </t>
  </si>
  <si>
    <t xml:space="preserve">SAnt: University </t>
  </si>
  <si>
    <t xml:space="preserve">SAnt: Windcrest </t>
  </si>
  <si>
    <t xml:space="preserve">Schertz </t>
  </si>
  <si>
    <t xml:space="preserve">Seguin: First </t>
  </si>
  <si>
    <t xml:space="preserve">Seguin: Wesley Harper </t>
  </si>
  <si>
    <t xml:space="preserve">Sinton: First </t>
  </si>
  <si>
    <t xml:space="preserve">Skidmore </t>
  </si>
  <si>
    <t xml:space="preserve">Smiley </t>
  </si>
  <si>
    <t xml:space="preserve">Somerset </t>
  </si>
  <si>
    <t xml:space="preserve">Sonora </t>
  </si>
  <si>
    <t xml:space="preserve">Star </t>
  </si>
  <si>
    <t xml:space="preserve">Sterling City: First </t>
  </si>
  <si>
    <t xml:space="preserve">Stockdale: Christ </t>
  </si>
  <si>
    <t xml:space="preserve">Three Rivers </t>
  </si>
  <si>
    <t xml:space="preserve">Utopia </t>
  </si>
  <si>
    <t xml:space="preserve">Uvalde: First </t>
  </si>
  <si>
    <t xml:space="preserve">V: First </t>
  </si>
  <si>
    <t xml:space="preserve">Veribest </t>
  </si>
  <si>
    <t>Paint Rock</t>
  </si>
  <si>
    <t xml:space="preserve">Weslaco: First </t>
  </si>
  <si>
    <t xml:space="preserve">Wimberley </t>
  </si>
  <si>
    <t>Adams, Timothy Mitchell</t>
  </si>
  <si>
    <t>Alsbrooks, John Presley</t>
  </si>
  <si>
    <t>Bachelor, David Leslie</t>
  </si>
  <si>
    <t>Balensiefen, Lori Michelle</t>
  </si>
  <si>
    <t>Benitez, Osvaldo Casimir</t>
  </si>
  <si>
    <t>Bentley, Ronald Thomas</t>
  </si>
  <si>
    <t>Bergfield, Patricia Mayer</t>
  </si>
  <si>
    <t>Berkley, Joseph Lewis</t>
  </si>
  <si>
    <t>Berry, Stan</t>
  </si>
  <si>
    <t>Cabrales, Smirna</t>
  </si>
  <si>
    <t>Careaga, Gricelda B.</t>
  </si>
  <si>
    <t>Correa, Yolanda</t>
  </si>
  <si>
    <t>Dabale, Sadique</t>
  </si>
  <si>
    <t>Dahlberg, Jack Kenneth</t>
  </si>
  <si>
    <t>Deviney, Forrest Macon</t>
  </si>
  <si>
    <t>Duke, Kelly Squyres</t>
  </si>
  <si>
    <t>Edison, Matthew Allen</t>
  </si>
  <si>
    <t>Floyd, Russell Scott</t>
  </si>
  <si>
    <t>Franklin, Jesse Andree</t>
  </si>
  <si>
    <t>Guzman, Alvaro</t>
  </si>
  <si>
    <t>Head, Debra Jane</t>
  </si>
  <si>
    <t>Higgs, Philip B</t>
  </si>
  <si>
    <t>Houston, Kendall Chandler</t>
  </si>
  <si>
    <t>Jackson, Patrick Eugene</t>
  </si>
  <si>
    <t>Jacobson, Ryan Douglas</t>
  </si>
  <si>
    <t>Jimenez, Lorenzo</t>
  </si>
  <si>
    <t>Jones, Lori Browder</t>
  </si>
  <si>
    <t>Langford, Bill</t>
  </si>
  <si>
    <t>Larson, Janet Kay</t>
  </si>
  <si>
    <t>Leininger, Ronald P.</t>
  </si>
  <si>
    <t>Lirette, Jacqui Elizabeth</t>
  </si>
  <si>
    <t>Logan, Cody Alan</t>
  </si>
  <si>
    <t>Martinez, Matthew John</t>
  </si>
  <si>
    <t>Martinez, Thomas</t>
  </si>
  <si>
    <t>Mayne, Judith Anne</t>
  </si>
  <si>
    <t>Melton, John Scott</t>
  </si>
  <si>
    <t>Moreno, David James</t>
  </si>
  <si>
    <t>Morriss, Jason Ashely</t>
  </si>
  <si>
    <t>Murray, David Lee</t>
  </si>
  <si>
    <t>Patton, Scott</t>
  </si>
  <si>
    <t>Pearcy, Cecil Wilton</t>
  </si>
  <si>
    <t>Director of Connectional Ministries</t>
  </si>
  <si>
    <t>Preece, Bridget Suzette</t>
  </si>
  <si>
    <t>Ramirez, Nohemi V</t>
  </si>
  <si>
    <t>Richards, Lance Jonathan</t>
  </si>
  <si>
    <t>Robbins, Mary Kathryn</t>
  </si>
  <si>
    <t>Rogers, John Gavin</t>
  </si>
  <si>
    <t>Scott, Lon Howard</t>
  </si>
  <si>
    <t>Smith, John Powell</t>
  </si>
  <si>
    <t>Smith, Ralph Edgar</t>
  </si>
  <si>
    <t>Snyder, Donald Lee</t>
  </si>
  <si>
    <t>Strieb, Donna Lee</t>
  </si>
  <si>
    <t>Swarts, Judy A.</t>
  </si>
  <si>
    <t>Thomas, Willie George</t>
  </si>
  <si>
    <t>Thorpe-Johnson, Suzette</t>
  </si>
  <si>
    <t>Tucker, Tommie Warren</t>
  </si>
  <si>
    <t>Wallek, Edwin</t>
  </si>
  <si>
    <t>Wilson, Linda Mae</t>
  </si>
  <si>
    <t>Woodson-Day, Beverly</t>
  </si>
  <si>
    <t>Zumwalt, Darin</t>
  </si>
  <si>
    <t>2019 Compensation Form</t>
  </si>
  <si>
    <t>SELECT PASTOR'S NAME</t>
  </si>
  <si>
    <t>SELECT CHARGE'S NAME</t>
  </si>
  <si>
    <t>Base Salary for Income Limit=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</si>
</sst>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quot;#,##0.00\)"/>
    <numFmt numFmtId="166" formatCode="0_);[Red]\(0\)"/>
    <numFmt numFmtId="167" formatCode="_(&quot;$&quot;* #,##0.0_);_(&quot;$&quot;* \(#,##0.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quot;$&quot;#,##0"/>
    <numFmt numFmtId="174" formatCode="[$-409]dddd\,\ mmmm\ dd\,\ yyyy"/>
    <numFmt numFmtId="175" formatCode="[$-409]d\-mmm\-yyyy;@"/>
  </numFmts>
  <fonts count="87">
    <font>
      <sz val="11"/>
      <color theme="1"/>
      <name val="Calibri"/>
      <family val="2"/>
    </font>
    <font>
      <sz val="11"/>
      <color indexed="8"/>
      <name val="Calibri"/>
      <family val="2"/>
    </font>
    <font>
      <b/>
      <sz val="10"/>
      <color indexed="8"/>
      <name val="Arial Narrow"/>
      <family val="2"/>
    </font>
    <font>
      <sz val="10"/>
      <color indexed="8"/>
      <name val="Arial Narrow"/>
      <family val="2"/>
    </font>
    <font>
      <i/>
      <sz val="10"/>
      <color indexed="8"/>
      <name val="Arial Narrow"/>
      <family val="2"/>
    </font>
    <font>
      <b/>
      <i/>
      <sz val="10"/>
      <color indexed="8"/>
      <name val="Arial Narrow"/>
      <family val="2"/>
    </font>
    <font>
      <sz val="10"/>
      <color indexed="8"/>
      <name val="Arial"/>
      <family val="2"/>
    </font>
    <font>
      <sz val="10"/>
      <color indexed="8"/>
      <name val="Calibri"/>
      <family val="2"/>
    </font>
    <font>
      <sz val="10"/>
      <name val="Arial Narrow"/>
      <family val="2"/>
    </font>
    <font>
      <sz val="9"/>
      <name val="Arial Narrow"/>
      <family val="2"/>
    </font>
    <font>
      <b/>
      <sz val="9"/>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6"/>
      <color indexed="8"/>
      <name val="Arial Narrow"/>
      <family val="2"/>
    </font>
    <font>
      <sz val="9"/>
      <color indexed="8"/>
      <name val="Arial Narrow"/>
      <family val="2"/>
    </font>
    <font>
      <b/>
      <sz val="14"/>
      <color indexed="8"/>
      <name val="Arial Narrow"/>
      <family val="2"/>
    </font>
    <font>
      <b/>
      <sz val="18"/>
      <color indexed="8"/>
      <name val="Arial Narrow"/>
      <family val="2"/>
    </font>
    <font>
      <i/>
      <sz val="11"/>
      <color indexed="8"/>
      <name val="Calibri"/>
      <family val="2"/>
    </font>
    <font>
      <sz val="8"/>
      <color indexed="8"/>
      <name val="Arial Narrow"/>
      <family val="2"/>
    </font>
    <font>
      <sz val="8"/>
      <color indexed="10"/>
      <name val="Calibri"/>
      <family val="2"/>
    </font>
    <font>
      <sz val="8"/>
      <name val="Calibri"/>
      <family val="2"/>
    </font>
    <font>
      <sz val="8"/>
      <color indexed="8"/>
      <name val="Calibri"/>
      <family val="2"/>
    </font>
    <font>
      <sz val="10"/>
      <color indexed="10"/>
      <name val="Arial Narrow"/>
      <family val="2"/>
    </font>
    <font>
      <b/>
      <sz val="8"/>
      <color indexed="8"/>
      <name val="Arial Narrow"/>
      <family val="2"/>
    </font>
    <font>
      <sz val="10"/>
      <color indexed="10"/>
      <name val="Calibri"/>
      <family val="2"/>
    </font>
    <font>
      <sz val="12"/>
      <color indexed="8"/>
      <name val="Arial Narrow"/>
      <family val="2"/>
    </font>
    <font>
      <b/>
      <sz val="9"/>
      <color indexed="10"/>
      <name val="Arial Narrow"/>
      <family val="2"/>
    </font>
    <font>
      <b/>
      <sz val="12"/>
      <color indexed="8"/>
      <name val="Arial Narrow"/>
      <family val="2"/>
    </font>
    <font>
      <b/>
      <sz val="10"/>
      <color indexed="10"/>
      <name val="Arial Narrow"/>
      <family val="2"/>
    </font>
    <font>
      <sz val="11"/>
      <color indexed="10"/>
      <name val="Arial Narrow"/>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Narrow"/>
      <family val="2"/>
    </font>
    <font>
      <b/>
      <sz val="16"/>
      <color theme="1"/>
      <name val="Arial Narrow"/>
      <family val="2"/>
    </font>
    <font>
      <b/>
      <sz val="10"/>
      <color theme="1"/>
      <name val="Arial Narrow"/>
      <family val="2"/>
    </font>
    <font>
      <sz val="9"/>
      <color theme="1"/>
      <name val="Arial Narrow"/>
      <family val="2"/>
    </font>
    <font>
      <b/>
      <i/>
      <sz val="10"/>
      <color theme="1"/>
      <name val="Arial Narrow"/>
      <family val="2"/>
    </font>
    <font>
      <b/>
      <sz val="14"/>
      <color theme="1"/>
      <name val="Arial Narrow"/>
      <family val="2"/>
    </font>
    <font>
      <b/>
      <sz val="18"/>
      <color theme="1"/>
      <name val="Arial Narrow"/>
      <family val="2"/>
    </font>
    <font>
      <i/>
      <sz val="10"/>
      <color theme="1"/>
      <name val="Arial Narrow"/>
      <family val="2"/>
    </font>
    <font>
      <i/>
      <sz val="11"/>
      <color theme="1"/>
      <name val="Calibri"/>
      <family val="2"/>
    </font>
    <font>
      <sz val="8"/>
      <color theme="1"/>
      <name val="Arial Narrow"/>
      <family val="2"/>
    </font>
    <font>
      <sz val="8"/>
      <color rgb="FFFF0000"/>
      <name val="Calibri"/>
      <family val="2"/>
    </font>
    <font>
      <sz val="8"/>
      <color theme="1"/>
      <name val="Calibri"/>
      <family val="2"/>
    </font>
    <font>
      <sz val="10"/>
      <color rgb="FFFF0000"/>
      <name val="Arial Narrow"/>
      <family val="2"/>
    </font>
    <font>
      <b/>
      <sz val="8"/>
      <color theme="1"/>
      <name val="Arial Narrow"/>
      <family val="2"/>
    </font>
    <font>
      <sz val="10"/>
      <color theme="1"/>
      <name val="Calibri"/>
      <family val="2"/>
    </font>
    <font>
      <sz val="10"/>
      <color rgb="FFFF0000"/>
      <name val="Calibri"/>
      <family val="2"/>
    </font>
    <font>
      <sz val="12"/>
      <color theme="1"/>
      <name val="Arial Narrow"/>
      <family val="2"/>
    </font>
    <font>
      <b/>
      <sz val="9"/>
      <color rgb="FFFF0000"/>
      <name val="Arial Narrow"/>
      <family val="2"/>
    </font>
    <font>
      <b/>
      <sz val="12"/>
      <color theme="1"/>
      <name val="Arial Narrow"/>
      <family val="2"/>
    </font>
    <font>
      <b/>
      <sz val="10"/>
      <color rgb="FFFF0000"/>
      <name val="Arial Narrow"/>
      <family val="2"/>
    </font>
    <font>
      <sz val="11"/>
      <color rgb="FFFF0000"/>
      <name val="Arial Narrow"/>
      <family val="2"/>
    </font>
    <font>
      <sz val="10"/>
      <color rgb="FF00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5C5"/>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A7A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color indexed="63"/>
      </top>
      <bottom style="thin"/>
    </border>
    <border>
      <left style="thin"/>
      <right style="thin"/>
      <top>
        <color indexed="63"/>
      </top>
      <bottom>
        <color indexed="63"/>
      </bottom>
    </border>
    <border>
      <left style="thin"/>
      <right style="thin"/>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thin"/>
      <top style="thin"/>
      <bottom/>
    </border>
    <border>
      <left style="thin"/>
      <right/>
      <top/>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right style="thin"/>
      <top/>
      <bottom style="thick"/>
    </border>
    <border>
      <left style="thin"/>
      <right style="thin">
        <color indexed="22"/>
      </right>
      <top style="thin">
        <color indexed="22"/>
      </top>
      <bottom style="thin">
        <color indexed="22"/>
      </bottom>
    </border>
    <border>
      <left style="thin"/>
      <right>
        <color indexed="63"/>
      </right>
      <top style="thin"/>
      <bottom>
        <color indexed="63"/>
      </bottom>
    </border>
    <border>
      <left style="thin"/>
      <right style="thin">
        <color indexed="22"/>
      </right>
      <top>
        <color indexed="63"/>
      </top>
      <bottom style="thin">
        <color indexed="2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6" fillId="0" borderId="0">
      <alignment/>
      <protection/>
    </xf>
    <xf numFmtId="0" fontId="6"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43">
    <xf numFmtId="0" fontId="0" fillId="0" borderId="0" xfId="0" applyFont="1" applyAlignment="1">
      <alignment/>
    </xf>
    <xf numFmtId="0" fontId="0" fillId="0" borderId="0" xfId="0" applyAlignment="1" applyProtection="1">
      <alignment/>
      <protection/>
    </xf>
    <xf numFmtId="0" fontId="65" fillId="0" borderId="0" xfId="0" applyFont="1" applyAlignment="1" applyProtection="1">
      <alignment vertical="center"/>
      <protection/>
    </xf>
    <xf numFmtId="0" fontId="66" fillId="0" borderId="0" xfId="0" applyFont="1" applyAlignment="1" applyProtection="1">
      <alignment vertical="center"/>
      <protection/>
    </xf>
    <xf numFmtId="0" fontId="65" fillId="0" borderId="0" xfId="0" applyFont="1" applyAlignment="1" applyProtection="1">
      <alignment/>
      <protection/>
    </xf>
    <xf numFmtId="0" fontId="67" fillId="0" borderId="0" xfId="0" applyFont="1" applyAlignment="1" applyProtection="1">
      <alignment horizontal="center" vertical="center"/>
      <protection/>
    </xf>
    <xf numFmtId="0" fontId="67" fillId="6" borderId="10" xfId="0" applyFont="1" applyFill="1" applyBorder="1" applyAlignment="1" applyProtection="1">
      <alignment horizontal="center" vertical="center" wrapText="1"/>
      <protection/>
    </xf>
    <xf numFmtId="0" fontId="67" fillId="6" borderId="0" xfId="0" applyFont="1" applyFill="1" applyAlignment="1" applyProtection="1">
      <alignment horizontal="centerContinuous" vertical="center"/>
      <protection/>
    </xf>
    <xf numFmtId="0" fontId="68" fillId="0" borderId="10" xfId="0" applyFont="1" applyBorder="1" applyAlignment="1" applyProtection="1">
      <alignment horizontal="center" vertical="center"/>
      <protection/>
    </xf>
    <xf numFmtId="0" fontId="65" fillId="0" borderId="0" xfId="0" applyFont="1" applyAlignment="1" applyProtection="1">
      <alignment horizontal="left" vertical="center"/>
      <protection/>
    </xf>
    <xf numFmtId="0" fontId="65" fillId="0" borderId="0" xfId="0" applyFont="1" applyAlignment="1" applyProtection="1">
      <alignment/>
      <protection/>
    </xf>
    <xf numFmtId="164" fontId="65" fillId="0" borderId="0" xfId="44" applyNumberFormat="1" applyFont="1" applyAlignment="1" applyProtection="1">
      <alignment/>
      <protection/>
    </xf>
    <xf numFmtId="0" fontId="65" fillId="0" borderId="0" xfId="0" applyFont="1" applyBorder="1" applyAlignment="1" applyProtection="1">
      <alignment horizontal="center" vertical="center"/>
      <protection/>
    </xf>
    <xf numFmtId="0" fontId="3" fillId="0" borderId="0" xfId="0" applyFont="1" applyAlignment="1" applyProtection="1">
      <alignment/>
      <protection/>
    </xf>
    <xf numFmtId="164" fontId="65" fillId="0" borderId="0" xfId="44" applyNumberFormat="1" applyFont="1" applyAlignment="1" applyProtection="1">
      <alignment vertical="center"/>
      <protection/>
    </xf>
    <xf numFmtId="0" fontId="67" fillId="0" borderId="0" xfId="0" applyFont="1" applyFill="1" applyBorder="1" applyAlignment="1" applyProtection="1">
      <alignment/>
      <protection/>
    </xf>
    <xf numFmtId="0" fontId="65" fillId="0" borderId="0" xfId="0" applyFont="1" applyBorder="1" applyAlignment="1" applyProtection="1">
      <alignment horizontal="right" vertical="center"/>
      <protection/>
    </xf>
    <xf numFmtId="0" fontId="65" fillId="0" borderId="0" xfId="0" applyFont="1" applyFill="1" applyBorder="1" applyAlignment="1" applyProtection="1">
      <alignment vertical="center"/>
      <protection/>
    </xf>
    <xf numFmtId="0" fontId="5" fillId="33" borderId="11" xfId="0" applyFont="1" applyFill="1" applyBorder="1" applyAlignment="1" applyProtection="1">
      <alignment horizontal="centerContinuous" vertical="center"/>
      <protection/>
    </xf>
    <xf numFmtId="0" fontId="4" fillId="33" borderId="12" xfId="0" applyFont="1" applyFill="1" applyBorder="1" applyAlignment="1" applyProtection="1">
      <alignment horizontal="centerContinuous" vertical="center"/>
      <protection/>
    </xf>
    <xf numFmtId="0" fontId="4" fillId="33" borderId="13" xfId="0" applyFont="1" applyFill="1" applyBorder="1" applyAlignment="1" applyProtection="1">
      <alignment horizontal="centerContinuous" vertical="center"/>
      <protection/>
    </xf>
    <xf numFmtId="0" fontId="2" fillId="0" borderId="0" xfId="0" applyFont="1" applyFill="1" applyBorder="1" applyAlignment="1" applyProtection="1">
      <alignment/>
      <protection/>
    </xf>
    <xf numFmtId="0" fontId="65" fillId="0" borderId="14" xfId="0" applyFont="1" applyBorder="1" applyAlignment="1" applyProtection="1">
      <alignment vertical="center"/>
      <protection/>
    </xf>
    <xf numFmtId="0" fontId="65" fillId="0" borderId="0" xfId="0" applyFont="1" applyBorder="1" applyAlignment="1" applyProtection="1">
      <alignment vertical="center"/>
      <protection/>
    </xf>
    <xf numFmtId="0" fontId="65" fillId="0" borderId="0" xfId="0" applyFont="1" applyAlignment="1" applyProtection="1">
      <alignment horizontal="center"/>
      <protection/>
    </xf>
    <xf numFmtId="0" fontId="69" fillId="33" borderId="11" xfId="0" applyFont="1" applyFill="1" applyBorder="1" applyAlignment="1" applyProtection="1">
      <alignment horizontal="centerContinuous" vertical="center" wrapText="1"/>
      <protection/>
    </xf>
    <xf numFmtId="0" fontId="69" fillId="33" borderId="12" xfId="0" applyFont="1" applyFill="1" applyBorder="1" applyAlignment="1" applyProtection="1">
      <alignment horizontal="centerContinuous" vertical="center"/>
      <protection/>
    </xf>
    <xf numFmtId="0" fontId="69" fillId="33" borderId="13" xfId="0" applyFont="1" applyFill="1" applyBorder="1" applyAlignment="1" applyProtection="1">
      <alignment horizontal="centerContinuous" vertical="center"/>
      <protection/>
    </xf>
    <xf numFmtId="0" fontId="70" fillId="0" borderId="0" xfId="0" applyFont="1" applyAlignment="1" applyProtection="1">
      <alignment vertical="center"/>
      <protection/>
    </xf>
    <xf numFmtId="0" fontId="71" fillId="0" borderId="0" xfId="0" applyFont="1" applyAlignment="1" applyProtection="1">
      <alignment vertical="center"/>
      <protection/>
    </xf>
    <xf numFmtId="0" fontId="0" fillId="0" borderId="0" xfId="0" applyAlignment="1" applyProtection="1">
      <alignment/>
      <protection/>
    </xf>
    <xf numFmtId="0" fontId="0" fillId="0" borderId="14" xfId="0" applyBorder="1" applyAlignment="1" applyProtection="1">
      <alignment/>
      <protection/>
    </xf>
    <xf numFmtId="0" fontId="67" fillId="6" borderId="14" xfId="0" applyFont="1" applyFill="1" applyBorder="1" applyAlignment="1" applyProtection="1">
      <alignment vertical="center" wrapText="1"/>
      <protection/>
    </xf>
    <xf numFmtId="0" fontId="67" fillId="6" borderId="0" xfId="0" applyFont="1" applyFill="1" applyBorder="1" applyAlignment="1" applyProtection="1">
      <alignment vertical="center" wrapText="1"/>
      <protection/>
    </xf>
    <xf numFmtId="0" fontId="67" fillId="6" borderId="11" xfId="0" applyFont="1" applyFill="1" applyBorder="1" applyAlignment="1" applyProtection="1">
      <alignment vertical="center" wrapText="1"/>
      <protection/>
    </xf>
    <xf numFmtId="0" fontId="69" fillId="6" borderId="11" xfId="0" applyFont="1" applyFill="1" applyBorder="1" applyAlignment="1" applyProtection="1">
      <alignment horizontal="center" vertical="center" wrapText="1"/>
      <protection/>
    </xf>
    <xf numFmtId="0" fontId="69" fillId="6" borderId="12" xfId="0" applyFont="1" applyFill="1" applyBorder="1" applyAlignment="1" applyProtection="1">
      <alignment horizontal="center" vertical="center"/>
      <protection/>
    </xf>
    <xf numFmtId="0" fontId="72" fillId="0" borderId="0" xfId="0" applyFont="1" applyAlignment="1" applyProtection="1">
      <alignment vertical="center"/>
      <protection/>
    </xf>
    <xf numFmtId="0" fontId="73" fillId="0" borderId="0" xfId="0" applyFont="1" applyAlignment="1" applyProtection="1">
      <alignment vertical="center"/>
      <protection/>
    </xf>
    <xf numFmtId="0" fontId="67" fillId="6" borderId="10" xfId="0" applyFont="1" applyFill="1" applyBorder="1" applyAlignment="1" applyProtection="1">
      <alignment horizontal="center" vertical="center"/>
      <protection/>
    </xf>
    <xf numFmtId="0" fontId="65" fillId="0" borderId="0" xfId="0" applyFont="1" applyAlignment="1" applyProtection="1">
      <alignment horizontal="center" vertical="center"/>
      <protection/>
    </xf>
    <xf numFmtId="0" fontId="0" fillId="0" borderId="0" xfId="0" applyFill="1" applyAlignment="1" applyProtection="1">
      <alignment/>
      <protection/>
    </xf>
    <xf numFmtId="0" fontId="65" fillId="0" borderId="0" xfId="0" applyFont="1" applyAlignment="1" applyProtection="1">
      <alignment vertical="top"/>
      <protection/>
    </xf>
    <xf numFmtId="0" fontId="67" fillId="6" borderId="10" xfId="0" applyFont="1" applyFill="1" applyBorder="1" applyAlignment="1" applyProtection="1">
      <alignment horizontal="center" vertical="top" wrapText="1"/>
      <protection/>
    </xf>
    <xf numFmtId="0" fontId="67" fillId="6" borderId="0" xfId="0" applyFont="1" applyFill="1" applyAlignment="1" applyProtection="1">
      <alignment horizontal="centerContinuous" vertical="top"/>
      <protection/>
    </xf>
    <xf numFmtId="0" fontId="0" fillId="0" borderId="0" xfId="0" applyAlignment="1" applyProtection="1">
      <alignment vertical="top"/>
      <protection/>
    </xf>
    <xf numFmtId="0" fontId="68" fillId="0" borderId="13" xfId="0" applyFont="1" applyBorder="1" applyAlignment="1" applyProtection="1">
      <alignment horizontal="center" vertical="center"/>
      <protection/>
    </xf>
    <xf numFmtId="164" fontId="65" fillId="0" borderId="0" xfId="44" applyNumberFormat="1" applyFont="1" applyFill="1" applyBorder="1" applyAlignment="1" applyProtection="1">
      <alignment vertical="center" shrinkToFit="1"/>
      <protection/>
    </xf>
    <xf numFmtId="164" fontId="0" fillId="0" borderId="0" xfId="0" applyNumberFormat="1" applyFill="1" applyBorder="1" applyAlignment="1" applyProtection="1">
      <alignment/>
      <protection/>
    </xf>
    <xf numFmtId="164" fontId="65" fillId="0" borderId="0" xfId="44" applyNumberFormat="1" applyFont="1" applyFill="1" applyBorder="1" applyAlignment="1" applyProtection="1">
      <alignment vertical="center"/>
      <protection/>
    </xf>
    <xf numFmtId="42" fontId="0" fillId="0" borderId="0" xfId="0" applyNumberFormat="1" applyFill="1" applyBorder="1" applyAlignment="1" applyProtection="1">
      <alignment/>
      <protection/>
    </xf>
    <xf numFmtId="0" fontId="65" fillId="0" borderId="0" xfId="0" applyFont="1" applyAlignment="1" applyProtection="1">
      <alignment vertical="center" shrinkToFit="1"/>
      <protection/>
    </xf>
    <xf numFmtId="42" fontId="65" fillId="7" borderId="10" xfId="44" applyNumberFormat="1" applyFont="1" applyFill="1" applyBorder="1" applyAlignment="1" applyProtection="1">
      <alignment vertical="center"/>
      <protection locked="0"/>
    </xf>
    <xf numFmtId="164" fontId="0" fillId="5" borderId="10" xfId="0" applyNumberFormat="1" applyFill="1" applyBorder="1" applyAlignment="1" applyProtection="1">
      <alignment/>
      <protection/>
    </xf>
    <xf numFmtId="6" fontId="65" fillId="5" borderId="11" xfId="44" applyNumberFormat="1" applyFont="1" applyFill="1" applyBorder="1" applyAlignment="1" applyProtection="1">
      <alignment horizontal="center" vertical="center"/>
      <protection/>
    </xf>
    <xf numFmtId="9" fontId="65" fillId="5" borderId="15" xfId="61" applyFont="1" applyFill="1" applyBorder="1" applyAlignment="1" applyProtection="1">
      <alignment horizontal="center" vertical="center"/>
      <protection/>
    </xf>
    <xf numFmtId="6" fontId="65" fillId="0" borderId="0" xfId="44" applyNumberFormat="1" applyFont="1" applyFill="1" applyBorder="1" applyAlignment="1" applyProtection="1">
      <alignment horizontal="center" vertical="center"/>
      <protection/>
    </xf>
    <xf numFmtId="6" fontId="65" fillId="0" borderId="16" xfId="44" applyNumberFormat="1" applyFont="1" applyFill="1" applyBorder="1" applyAlignment="1" applyProtection="1">
      <alignment horizontal="center" vertical="center"/>
      <protection/>
    </xf>
    <xf numFmtId="9" fontId="65" fillId="0" borderId="16" xfId="61" applyFont="1" applyFill="1" applyBorder="1" applyAlignment="1" applyProtection="1">
      <alignment vertical="center"/>
      <protection/>
    </xf>
    <xf numFmtId="6" fontId="65" fillId="0" borderId="16" xfId="44" applyNumberFormat="1" applyFont="1" applyFill="1" applyBorder="1" applyAlignment="1" applyProtection="1">
      <alignment vertical="center"/>
      <protection/>
    </xf>
    <xf numFmtId="6" fontId="65" fillId="0" borderId="17" xfId="44" applyNumberFormat="1" applyFont="1" applyFill="1" applyBorder="1" applyAlignment="1" applyProtection="1">
      <alignment horizontal="center" vertical="center"/>
      <protection/>
    </xf>
    <xf numFmtId="42" fontId="0" fillId="5" borderId="10" xfId="0" applyNumberFormat="1" applyFill="1" applyBorder="1" applyAlignment="1" applyProtection="1">
      <alignment/>
      <protection/>
    </xf>
    <xf numFmtId="42" fontId="65" fillId="7" borderId="11" xfId="44" applyNumberFormat="1" applyFont="1" applyFill="1" applyBorder="1" applyAlignment="1" applyProtection="1">
      <alignment vertical="center"/>
      <protection locked="0"/>
    </xf>
    <xf numFmtId="164" fontId="0" fillId="5" borderId="11" xfId="0" applyNumberFormat="1" applyFill="1" applyBorder="1" applyAlignment="1" applyProtection="1">
      <alignment/>
      <protection/>
    </xf>
    <xf numFmtId="164" fontId="65" fillId="7" borderId="11" xfId="44" applyNumberFormat="1" applyFont="1" applyFill="1" applyBorder="1" applyAlignment="1" applyProtection="1">
      <alignment horizontal="center"/>
      <protection locked="0"/>
    </xf>
    <xf numFmtId="0" fontId="4" fillId="33" borderId="18" xfId="0" applyFont="1" applyFill="1" applyBorder="1" applyAlignment="1" applyProtection="1">
      <alignment horizontal="centerContinuous" vertical="center"/>
      <protection/>
    </xf>
    <xf numFmtId="164" fontId="0" fillId="0" borderId="16" xfId="0" applyNumberFormat="1" applyFill="1" applyBorder="1" applyAlignment="1" applyProtection="1">
      <alignment/>
      <protection/>
    </xf>
    <xf numFmtId="0" fontId="65" fillId="0" borderId="16" xfId="0" applyFont="1" applyFill="1" applyBorder="1" applyAlignment="1" applyProtection="1">
      <alignment vertical="center"/>
      <protection/>
    </xf>
    <xf numFmtId="164" fontId="0" fillId="0" borderId="17" xfId="0" applyNumberFormat="1" applyFill="1" applyBorder="1" applyAlignment="1" applyProtection="1">
      <alignment/>
      <protection/>
    </xf>
    <xf numFmtId="0" fontId="65" fillId="0" borderId="0" xfId="0" applyFont="1" applyBorder="1" applyAlignment="1" applyProtection="1">
      <alignment horizontal="left" vertical="center" wrapText="1" shrinkToFit="1"/>
      <protection/>
    </xf>
    <xf numFmtId="0" fontId="68" fillId="0" borderId="17" xfId="0" applyFont="1" applyBorder="1" applyAlignment="1" applyProtection="1">
      <alignment horizontal="center" vertical="center"/>
      <protection/>
    </xf>
    <xf numFmtId="0" fontId="65" fillId="0" borderId="0" xfId="0" applyFont="1" applyBorder="1" applyAlignment="1" applyProtection="1">
      <alignment vertical="center" wrapText="1" shrinkToFit="1"/>
      <protection/>
    </xf>
    <xf numFmtId="164" fontId="0" fillId="34" borderId="10" xfId="0" applyNumberFormat="1" applyFill="1" applyBorder="1" applyAlignment="1" applyProtection="1">
      <alignment/>
      <protection/>
    </xf>
    <xf numFmtId="164" fontId="0" fillId="5" borderId="17" xfId="0" applyNumberFormat="1" applyFill="1" applyBorder="1" applyAlignment="1" applyProtection="1">
      <alignment/>
      <protection/>
    </xf>
    <xf numFmtId="164" fontId="0" fillId="5" borderId="10" xfId="0" applyNumberFormat="1" applyFill="1" applyBorder="1" applyAlignment="1" applyProtection="1">
      <alignment vertical="center"/>
      <protection/>
    </xf>
    <xf numFmtId="0" fontId="65" fillId="0" borderId="0" xfId="0" applyFont="1" applyBorder="1" applyAlignment="1" applyProtection="1">
      <alignment vertical="center" wrapText="1"/>
      <protection/>
    </xf>
    <xf numFmtId="164" fontId="0" fillId="34" borderId="10" xfId="0" applyNumberFormat="1" applyFill="1" applyBorder="1" applyAlignment="1" applyProtection="1">
      <alignment vertical="center"/>
      <protection/>
    </xf>
    <xf numFmtId="0" fontId="0" fillId="34" borderId="0" xfId="0" applyFill="1" applyAlignment="1" applyProtection="1">
      <alignment/>
      <protection/>
    </xf>
    <xf numFmtId="0" fontId="0" fillId="35" borderId="0" xfId="0" applyFill="1" applyAlignment="1" applyProtection="1">
      <alignment/>
      <protection/>
    </xf>
    <xf numFmtId="0" fontId="74" fillId="0" borderId="0" xfId="0" applyFont="1" applyAlignment="1" applyProtection="1">
      <alignment/>
      <protection/>
    </xf>
    <xf numFmtId="0" fontId="8" fillId="0" borderId="0" xfId="0" applyFont="1" applyAlignment="1" applyProtection="1">
      <alignment horizontal="center"/>
      <protection/>
    </xf>
    <xf numFmtId="0" fontId="74" fillId="0" borderId="0" xfId="0" applyFont="1" applyAlignment="1" applyProtection="1">
      <alignment horizontal="center"/>
      <protection/>
    </xf>
    <xf numFmtId="0" fontId="74" fillId="0" borderId="0" xfId="0" applyFont="1" applyAlignment="1" applyProtection="1">
      <alignment/>
      <protection/>
    </xf>
    <xf numFmtId="0" fontId="74" fillId="34" borderId="0" xfId="0" applyFont="1" applyFill="1" applyAlignment="1" applyProtection="1">
      <alignment/>
      <protection/>
    </xf>
    <xf numFmtId="0" fontId="8" fillId="0" borderId="0" xfId="0" applyFont="1" applyFill="1" applyAlignment="1" applyProtection="1">
      <alignment horizontal="center"/>
      <protection/>
    </xf>
    <xf numFmtId="0" fontId="8" fillId="0" borderId="0" xfId="0" applyFont="1" applyFill="1" applyAlignment="1" applyProtection="1">
      <alignment/>
      <protection/>
    </xf>
    <xf numFmtId="0" fontId="7" fillId="0" borderId="19" xfId="58" applyFont="1" applyFill="1" applyBorder="1" applyAlignment="1" applyProtection="1">
      <alignment horizontal="center"/>
      <protection/>
    </xf>
    <xf numFmtId="0" fontId="8" fillId="34" borderId="0" xfId="0" applyFont="1" applyFill="1" applyAlignment="1" applyProtection="1">
      <alignment/>
      <protection/>
    </xf>
    <xf numFmtId="0" fontId="8" fillId="34" borderId="0" xfId="0" applyFont="1" applyFill="1" applyAlignment="1" applyProtection="1">
      <alignment horizontal="center"/>
      <protection/>
    </xf>
    <xf numFmtId="0" fontId="7" fillId="36" borderId="19" xfId="58" applyFont="1" applyFill="1" applyBorder="1" applyAlignment="1" applyProtection="1">
      <alignment horizontal="center"/>
      <protection/>
    </xf>
    <xf numFmtId="0" fontId="8" fillId="0" borderId="0" xfId="0" applyFont="1" applyAlignment="1" applyProtection="1">
      <alignment/>
      <protection/>
    </xf>
    <xf numFmtId="0" fontId="7" fillId="0" borderId="20" xfId="58" applyFont="1" applyFill="1" applyBorder="1" applyAlignment="1" applyProtection="1">
      <alignment horizontal="right" wrapText="1"/>
      <protection/>
    </xf>
    <xf numFmtId="0" fontId="7" fillId="34" borderId="20" xfId="58" applyFont="1" applyFill="1" applyBorder="1" applyAlignment="1" applyProtection="1">
      <alignment wrapText="1"/>
      <protection/>
    </xf>
    <xf numFmtId="0" fontId="0" fillId="0" borderId="0" xfId="0" applyBorder="1" applyAlignment="1" applyProtection="1">
      <alignment/>
      <protection/>
    </xf>
    <xf numFmtId="0" fontId="67" fillId="0" borderId="21" xfId="0" applyFont="1" applyFill="1" applyBorder="1" applyAlignment="1" applyProtection="1">
      <alignment horizontal="center" vertical="center"/>
      <protection/>
    </xf>
    <xf numFmtId="0" fontId="74" fillId="0" borderId="22" xfId="0" applyFont="1" applyBorder="1" applyAlignment="1" applyProtection="1">
      <alignment horizontal="center" vertical="center"/>
      <protection/>
    </xf>
    <xf numFmtId="0" fontId="74" fillId="0" borderId="0" xfId="0" applyFont="1" applyBorder="1" applyAlignment="1" applyProtection="1">
      <alignment horizontal="center" vertical="center"/>
      <protection/>
    </xf>
    <xf numFmtId="0" fontId="74" fillId="0" borderId="23" xfId="0" applyFont="1" applyBorder="1" applyAlignment="1" applyProtection="1">
      <alignment horizontal="center" vertical="center"/>
      <protection/>
    </xf>
    <xf numFmtId="0" fontId="75" fillId="0" borderId="22" xfId="0" applyFont="1" applyBorder="1" applyAlignment="1" applyProtection="1">
      <alignment/>
      <protection/>
    </xf>
    <xf numFmtId="0" fontId="36" fillId="0" borderId="0" xfId="0" applyFont="1" applyBorder="1" applyAlignment="1" applyProtection="1">
      <alignment/>
      <protection/>
    </xf>
    <xf numFmtId="0" fontId="76" fillId="0" borderId="23" xfId="0" applyFont="1" applyBorder="1" applyAlignment="1" applyProtection="1">
      <alignment horizontal="center"/>
      <protection/>
    </xf>
    <xf numFmtId="0" fontId="76" fillId="3" borderId="22" xfId="0" applyFont="1" applyFill="1" applyBorder="1" applyAlignment="1" applyProtection="1">
      <alignment vertical="center"/>
      <protection/>
    </xf>
    <xf numFmtId="164" fontId="75" fillId="0" borderId="24" xfId="0" applyNumberFormat="1" applyFont="1" applyBorder="1" applyAlignment="1" applyProtection="1">
      <alignment/>
      <protection/>
    </xf>
    <xf numFmtId="42" fontId="65" fillId="0" borderId="21" xfId="44" applyNumberFormat="1" applyFont="1" applyFill="1" applyBorder="1" applyAlignment="1" applyProtection="1">
      <alignment vertical="center"/>
      <protection/>
    </xf>
    <xf numFmtId="164" fontId="65" fillId="0" borderId="16" xfId="44" applyNumberFormat="1" applyFont="1" applyFill="1" applyBorder="1" applyAlignment="1" applyProtection="1">
      <alignment horizontal="center"/>
      <protection/>
    </xf>
    <xf numFmtId="42" fontId="65" fillId="0" borderId="16" xfId="44" applyNumberFormat="1" applyFont="1" applyFill="1" applyBorder="1" applyAlignment="1" applyProtection="1">
      <alignment vertical="center"/>
      <protection/>
    </xf>
    <xf numFmtId="0" fontId="63" fillId="5" borderId="21" xfId="0" applyFont="1" applyFill="1" applyBorder="1" applyAlignment="1" applyProtection="1" quotePrefix="1">
      <alignment horizontal="center" vertical="center"/>
      <protection/>
    </xf>
    <xf numFmtId="0" fontId="63" fillId="0" borderId="0" xfId="0" applyFont="1" applyFill="1" applyBorder="1" applyAlignment="1" applyProtection="1" quotePrefix="1">
      <alignment horizontal="center"/>
      <protection/>
    </xf>
    <xf numFmtId="0" fontId="65" fillId="0" borderId="0" xfId="0" applyFont="1" applyFill="1" applyBorder="1" applyAlignment="1" applyProtection="1">
      <alignment horizontal="center" vertical="center"/>
      <protection/>
    </xf>
    <xf numFmtId="0" fontId="74" fillId="0" borderId="0" xfId="0" applyFont="1" applyAlignment="1" applyProtection="1">
      <alignment vertical="top"/>
      <protection/>
    </xf>
    <xf numFmtId="0" fontId="0" fillId="35" borderId="0" xfId="0" applyFill="1" applyAlignment="1" applyProtection="1">
      <alignment vertical="top"/>
      <protection/>
    </xf>
    <xf numFmtId="0" fontId="7" fillId="0" borderId="20" xfId="58" applyFont="1" applyFill="1" applyBorder="1" applyAlignment="1" applyProtection="1">
      <alignment horizontal="right" vertical="top" wrapText="1"/>
      <protection/>
    </xf>
    <xf numFmtId="0" fontId="7" fillId="34" borderId="20" xfId="58" applyFont="1" applyFill="1" applyBorder="1" applyAlignment="1" applyProtection="1">
      <alignment vertical="top" wrapText="1"/>
      <protection/>
    </xf>
    <xf numFmtId="0" fontId="7" fillId="34" borderId="20" xfId="58" applyFont="1" applyFill="1" applyBorder="1" applyAlignment="1" applyProtection="1">
      <alignment horizontal="right" wrapText="1"/>
      <protection/>
    </xf>
    <xf numFmtId="0" fontId="77" fillId="0" borderId="0" xfId="0" applyFont="1" applyFill="1" applyAlignment="1" applyProtection="1">
      <alignment/>
      <protection/>
    </xf>
    <xf numFmtId="0" fontId="77" fillId="0" borderId="0" xfId="0" applyFont="1" applyFill="1" applyAlignment="1" applyProtection="1">
      <alignment horizontal="center"/>
      <protection/>
    </xf>
    <xf numFmtId="0" fontId="0" fillId="0" borderId="0" xfId="0" applyAlignment="1" applyProtection="1">
      <alignment vertical="center"/>
      <protection/>
    </xf>
    <xf numFmtId="0" fontId="63" fillId="0" borderId="0" xfId="0" applyFont="1" applyAlignment="1" applyProtection="1">
      <alignment/>
      <protection/>
    </xf>
    <xf numFmtId="0" fontId="74" fillId="0" borderId="0" xfId="0" applyFont="1" applyAlignment="1" applyProtection="1">
      <alignment vertical="center"/>
      <protection/>
    </xf>
    <xf numFmtId="0" fontId="74" fillId="34" borderId="0" xfId="0" applyFont="1" applyFill="1" applyAlignment="1" applyProtection="1">
      <alignment/>
      <protection/>
    </xf>
    <xf numFmtId="164" fontId="63" fillId="5" borderId="10" xfId="0" applyNumberFormat="1" applyFont="1" applyFill="1" applyBorder="1" applyAlignment="1" applyProtection="1">
      <alignment/>
      <protection/>
    </xf>
    <xf numFmtId="0" fontId="67" fillId="0" borderId="0" xfId="0" applyFont="1" applyFill="1" applyBorder="1" applyAlignment="1" applyProtection="1">
      <alignment horizontal="center" vertical="center"/>
      <protection/>
    </xf>
    <xf numFmtId="0" fontId="0" fillId="0" borderId="0" xfId="0" applyBorder="1" applyAlignment="1" applyProtection="1">
      <alignment horizontal="right"/>
      <protection/>
    </xf>
    <xf numFmtId="0" fontId="74" fillId="3" borderId="22" xfId="0" applyFont="1" applyFill="1" applyBorder="1" applyAlignment="1" applyProtection="1">
      <alignment/>
      <protection/>
    </xf>
    <xf numFmtId="0" fontId="76" fillId="0" borderId="0" xfId="0" applyFont="1" applyFill="1" applyAlignment="1" applyProtection="1" quotePrefix="1">
      <alignment vertical="center"/>
      <protection/>
    </xf>
    <xf numFmtId="0" fontId="78" fillId="0" borderId="0" xfId="0" applyFont="1" applyFill="1" applyBorder="1" applyAlignment="1" applyProtection="1">
      <alignment vertical="center"/>
      <protection/>
    </xf>
    <xf numFmtId="0" fontId="76" fillId="0" borderId="0" xfId="0" applyFont="1" applyFill="1" applyBorder="1" applyAlignment="1" applyProtection="1" quotePrefix="1">
      <alignment vertical="center"/>
      <protection/>
    </xf>
    <xf numFmtId="0" fontId="74" fillId="34" borderId="25" xfId="0" applyFont="1" applyFill="1" applyBorder="1" applyAlignment="1" applyProtection="1">
      <alignment/>
      <protection/>
    </xf>
    <xf numFmtId="0" fontId="74" fillId="0" borderId="0" xfId="0" applyFont="1" applyFill="1" applyAlignment="1" applyProtection="1">
      <alignment/>
      <protection/>
    </xf>
    <xf numFmtId="0" fontId="78" fillId="0" borderId="0" xfId="0" applyFont="1" applyFill="1" applyAlignment="1" applyProtection="1">
      <alignment vertical="center"/>
      <protection/>
    </xf>
    <xf numFmtId="0" fontId="76" fillId="0" borderId="0" xfId="0" applyFont="1" applyFill="1" applyAlignment="1" applyProtection="1">
      <alignment vertical="center"/>
      <protection/>
    </xf>
    <xf numFmtId="0" fontId="8" fillId="34" borderId="10" xfId="0" applyFont="1" applyFill="1" applyBorder="1" applyAlignment="1" applyProtection="1">
      <alignment/>
      <protection/>
    </xf>
    <xf numFmtId="0" fontId="8" fillId="8" borderId="0" xfId="0" applyFont="1" applyFill="1" applyAlignment="1" applyProtection="1">
      <alignment/>
      <protection/>
    </xf>
    <xf numFmtId="0" fontId="8" fillId="8" borderId="0" xfId="0" applyFont="1" applyFill="1" applyAlignment="1" applyProtection="1">
      <alignment horizontal="center"/>
      <protection/>
    </xf>
    <xf numFmtId="0" fontId="7" fillId="0" borderId="0" xfId="57" applyFont="1" applyFill="1" applyBorder="1" applyAlignment="1" applyProtection="1">
      <alignment wrapText="1"/>
      <protection/>
    </xf>
    <xf numFmtId="0" fontId="74" fillId="0" borderId="0" xfId="0" applyFont="1" applyAlignment="1" applyProtection="1">
      <alignment horizontal="center" vertical="top"/>
      <protection/>
    </xf>
    <xf numFmtId="0" fontId="74" fillId="0" borderId="0" xfId="0" applyFont="1" applyAlignment="1" applyProtection="1">
      <alignment horizontal="center" vertical="center"/>
      <protection/>
    </xf>
    <xf numFmtId="0" fontId="74" fillId="0" borderId="23" xfId="0" applyFont="1" applyBorder="1" applyAlignment="1" applyProtection="1">
      <alignment horizontal="center"/>
      <protection/>
    </xf>
    <xf numFmtId="0" fontId="78" fillId="0" borderId="26" xfId="0" applyFont="1" applyFill="1" applyBorder="1" applyAlignment="1" applyProtection="1">
      <alignment horizontal="center" vertical="center"/>
      <protection/>
    </xf>
    <xf numFmtId="0" fontId="78" fillId="0" borderId="23" xfId="0" applyFont="1" applyFill="1" applyBorder="1" applyAlignment="1" applyProtection="1">
      <alignment horizontal="center" vertical="center"/>
      <protection/>
    </xf>
    <xf numFmtId="0" fontId="76" fillId="0" borderId="23" xfId="0" applyFont="1" applyFill="1" applyBorder="1" applyAlignment="1" applyProtection="1">
      <alignment horizontal="center" vertical="center"/>
      <protection/>
    </xf>
    <xf numFmtId="0" fontId="74" fillId="0" borderId="23" xfId="0" applyFont="1" applyFill="1" applyBorder="1" applyAlignment="1" applyProtection="1">
      <alignment horizontal="center"/>
      <protection/>
    </xf>
    <xf numFmtId="0" fontId="74" fillId="0" borderId="14" xfId="0" applyFont="1" applyBorder="1" applyAlignment="1" applyProtection="1">
      <alignment/>
      <protection/>
    </xf>
    <xf numFmtId="0" fontId="74" fillId="0" borderId="18" xfId="0" applyFont="1" applyBorder="1" applyAlignment="1" applyProtection="1">
      <alignment horizontal="center"/>
      <protection/>
    </xf>
    <xf numFmtId="0" fontId="74" fillId="0" borderId="22" xfId="0" applyFont="1" applyBorder="1" applyAlignment="1" applyProtection="1">
      <alignment horizontal="center"/>
      <protection/>
    </xf>
    <xf numFmtId="0" fontId="7" fillId="0" borderId="27" xfId="57" applyFont="1" applyFill="1" applyBorder="1" applyAlignment="1" applyProtection="1">
      <alignment horizontal="center" wrapText="1"/>
      <protection/>
    </xf>
    <xf numFmtId="0" fontId="74" fillId="0" borderId="15" xfId="0" applyFont="1" applyBorder="1" applyAlignment="1" applyProtection="1">
      <alignment horizontal="center"/>
      <protection/>
    </xf>
    <xf numFmtId="0" fontId="74" fillId="0" borderId="0" xfId="0" applyFont="1" applyBorder="1" applyAlignment="1" applyProtection="1">
      <alignment horizontal="center"/>
      <protection/>
    </xf>
    <xf numFmtId="0" fontId="65" fillId="34" borderId="24" xfId="0" applyFont="1" applyFill="1" applyBorder="1" applyAlignment="1" applyProtection="1">
      <alignment horizontal="right"/>
      <protection/>
    </xf>
    <xf numFmtId="0" fontId="65" fillId="34" borderId="28" xfId="0" applyFont="1" applyFill="1" applyBorder="1" applyAlignment="1" applyProtection="1">
      <alignment horizontal="left"/>
      <protection/>
    </xf>
    <xf numFmtId="0" fontId="65" fillId="34" borderId="28" xfId="0" applyFont="1" applyFill="1" applyBorder="1" applyAlignment="1" applyProtection="1">
      <alignment/>
      <protection/>
    </xf>
    <xf numFmtId="0" fontId="79" fillId="34" borderId="0" xfId="0" applyFont="1" applyFill="1" applyAlignment="1" applyProtection="1">
      <alignment/>
      <protection/>
    </xf>
    <xf numFmtId="0" fontId="67" fillId="34" borderId="0" xfId="0" applyFont="1" applyFill="1" applyAlignment="1" applyProtection="1">
      <alignment/>
      <protection/>
    </xf>
    <xf numFmtId="0" fontId="7" fillId="0" borderId="29" xfId="57" applyFont="1" applyFill="1" applyBorder="1" applyAlignment="1" applyProtection="1">
      <alignment horizontal="center" wrapText="1"/>
      <protection/>
    </xf>
    <xf numFmtId="0" fontId="7" fillId="0" borderId="15" xfId="57" applyFont="1" applyFill="1" applyBorder="1" applyAlignment="1" applyProtection="1">
      <alignment horizontal="center"/>
      <protection/>
    </xf>
    <xf numFmtId="0" fontId="7" fillId="0" borderId="14" xfId="57" applyFont="1" applyFill="1" applyBorder="1" applyAlignment="1" applyProtection="1">
      <alignment horizontal="center"/>
      <protection/>
    </xf>
    <xf numFmtId="6" fontId="65" fillId="5" borderId="10" xfId="44" applyNumberFormat="1" applyFont="1" applyFill="1" applyBorder="1" applyAlignment="1" applyProtection="1">
      <alignment horizontal="center" vertical="center"/>
      <protection/>
    </xf>
    <xf numFmtId="0" fontId="72" fillId="0" borderId="0" xfId="0" applyFont="1" applyFill="1" applyBorder="1" applyAlignment="1" applyProtection="1">
      <alignment vertical="center" wrapText="1"/>
      <protection/>
    </xf>
    <xf numFmtId="0" fontId="72" fillId="0" borderId="0" xfId="0" applyFont="1" applyFill="1" applyBorder="1" applyAlignment="1" applyProtection="1">
      <alignment horizontal="left" vertical="center" wrapText="1"/>
      <protection/>
    </xf>
    <xf numFmtId="164" fontId="65" fillId="6" borderId="25" xfId="44" applyNumberFormat="1" applyFont="1" applyFill="1" applyBorder="1" applyAlignment="1" applyProtection="1">
      <alignment vertical="center" shrinkToFit="1"/>
      <protection/>
    </xf>
    <xf numFmtId="0" fontId="63" fillId="0" borderId="0" xfId="0" applyFont="1" applyFill="1" applyAlignment="1" applyProtection="1">
      <alignment/>
      <protection/>
    </xf>
    <xf numFmtId="0" fontId="65" fillId="0" borderId="0" xfId="0" applyFont="1" applyFill="1" applyBorder="1" applyAlignment="1" applyProtection="1">
      <alignment vertical="center" shrinkToFit="1"/>
      <protection/>
    </xf>
    <xf numFmtId="0" fontId="0" fillId="0" borderId="0" xfId="0" applyFill="1" applyAlignment="1" applyProtection="1">
      <alignment vertical="top"/>
      <protection/>
    </xf>
    <xf numFmtId="0" fontId="8" fillId="34" borderId="17" xfId="0" applyFont="1" applyFill="1" applyBorder="1" applyAlignment="1" applyProtection="1">
      <alignment/>
      <protection/>
    </xf>
    <xf numFmtId="0" fontId="8" fillId="13" borderId="10" xfId="0" applyFont="1" applyFill="1" applyBorder="1" applyAlignment="1" applyProtection="1">
      <alignment horizontal="center"/>
      <protection/>
    </xf>
    <xf numFmtId="0" fontId="74" fillId="13" borderId="10" xfId="0" applyFont="1" applyFill="1" applyBorder="1" applyAlignment="1" applyProtection="1">
      <alignment horizontal="center"/>
      <protection/>
    </xf>
    <xf numFmtId="0" fontId="8" fillId="9" borderId="11" xfId="0" applyFont="1" applyFill="1" applyBorder="1" applyAlignment="1" applyProtection="1">
      <alignment/>
      <protection/>
    </xf>
    <xf numFmtId="0" fontId="8" fillId="9" borderId="12" xfId="0" applyFont="1" applyFill="1" applyBorder="1" applyAlignment="1" applyProtection="1">
      <alignment horizontal="center"/>
      <protection/>
    </xf>
    <xf numFmtId="0" fontId="8" fillId="9" borderId="12" xfId="0" applyFont="1" applyFill="1" applyBorder="1" applyAlignment="1" applyProtection="1">
      <alignment/>
      <protection/>
    </xf>
    <xf numFmtId="0" fontId="8" fillId="9" borderId="13" xfId="0" applyFont="1" applyFill="1" applyBorder="1" applyAlignment="1" applyProtection="1">
      <alignment horizontal="center"/>
      <protection/>
    </xf>
    <xf numFmtId="0" fontId="8" fillId="34" borderId="10" xfId="0" applyFont="1" applyFill="1" applyBorder="1" applyAlignment="1" applyProtection="1">
      <alignment horizontal="center"/>
      <protection/>
    </xf>
    <xf numFmtId="0" fontId="8" fillId="13" borderId="0" xfId="0" applyFont="1" applyFill="1" applyAlignment="1" applyProtection="1">
      <alignment horizontal="center"/>
      <protection/>
    </xf>
    <xf numFmtId="0" fontId="65" fillId="0" borderId="11" xfId="0" applyFont="1" applyBorder="1" applyAlignment="1" applyProtection="1">
      <alignment/>
      <protection/>
    </xf>
    <xf numFmtId="0" fontId="65" fillId="0" borderId="13" xfId="0" applyFont="1" applyBorder="1" applyAlignment="1" applyProtection="1">
      <alignment/>
      <protection/>
    </xf>
    <xf numFmtId="0" fontId="65" fillId="0" borderId="10" xfId="0" applyFont="1" applyBorder="1" applyAlignment="1" applyProtection="1">
      <alignment horizontal="center"/>
      <protection/>
    </xf>
    <xf numFmtId="9" fontId="74" fillId="0" borderId="10" xfId="0" applyNumberFormat="1" applyFont="1" applyBorder="1" applyAlignment="1" applyProtection="1">
      <alignment horizontal="center"/>
      <protection/>
    </xf>
    <xf numFmtId="0" fontId="74" fillId="0" borderId="10" xfId="0" applyFont="1" applyBorder="1" applyAlignment="1" applyProtection="1">
      <alignment/>
      <protection/>
    </xf>
    <xf numFmtId="0" fontId="65" fillId="34" borderId="11" xfId="0" applyFont="1" applyFill="1" applyBorder="1" applyAlignment="1" applyProtection="1">
      <alignment/>
      <protection/>
    </xf>
    <xf numFmtId="0" fontId="65" fillId="34" borderId="12" xfId="0" applyFont="1" applyFill="1" applyBorder="1" applyAlignment="1" applyProtection="1">
      <alignment/>
      <protection/>
    </xf>
    <xf numFmtId="0" fontId="79" fillId="34" borderId="13" xfId="0" applyFont="1" applyFill="1" applyBorder="1" applyAlignment="1" applyProtection="1">
      <alignment/>
      <protection/>
    </xf>
    <xf numFmtId="0" fontId="65" fillId="37" borderId="0" xfId="0" applyFont="1" applyFill="1" applyAlignment="1" applyProtection="1">
      <alignment vertical="center"/>
      <protection/>
    </xf>
    <xf numFmtId="0" fontId="0" fillId="37" borderId="0" xfId="0" applyFill="1" applyAlignment="1" applyProtection="1">
      <alignment/>
      <protection/>
    </xf>
    <xf numFmtId="0" fontId="0" fillId="37" borderId="0" xfId="0" applyFill="1" applyBorder="1" applyAlignment="1" applyProtection="1">
      <alignment/>
      <protection/>
    </xf>
    <xf numFmtId="0" fontId="9" fillId="0" borderId="0" xfId="0" applyFont="1" applyAlignment="1">
      <alignment/>
    </xf>
    <xf numFmtId="0" fontId="80" fillId="0" borderId="0" xfId="58" applyFont="1" applyFill="1" applyBorder="1" applyAlignment="1" applyProtection="1">
      <alignment horizontal="center" wrapText="1"/>
      <protection/>
    </xf>
    <xf numFmtId="0" fontId="77" fillId="0" borderId="20" xfId="0" applyFont="1" applyFill="1" applyBorder="1" applyAlignment="1" applyProtection="1">
      <alignment horizontal="center"/>
      <protection/>
    </xf>
    <xf numFmtId="0" fontId="77" fillId="0" borderId="20" xfId="0" applyFont="1" applyBorder="1" applyAlignment="1">
      <alignment horizontal="center"/>
    </xf>
    <xf numFmtId="0" fontId="9" fillId="0" borderId="0" xfId="0" applyFont="1" applyAlignment="1">
      <alignment horizontal="center"/>
    </xf>
    <xf numFmtId="0" fontId="9" fillId="0" borderId="0" xfId="0" applyFont="1" applyFill="1" applyAlignment="1">
      <alignment/>
    </xf>
    <xf numFmtId="0" fontId="77" fillId="0" borderId="10" xfId="0" applyFont="1" applyBorder="1" applyAlignment="1" applyProtection="1">
      <alignment horizontal="center"/>
      <protection/>
    </xf>
    <xf numFmtId="0" fontId="81" fillId="0" borderId="0" xfId="0" applyFont="1" applyAlignment="1" applyProtection="1">
      <alignment horizontal="right" vertical="center"/>
      <protection/>
    </xf>
    <xf numFmtId="164" fontId="82" fillId="11" borderId="0" xfId="44" applyNumberFormat="1" applyFont="1" applyFill="1" applyAlignment="1" applyProtection="1">
      <alignment/>
      <protection/>
    </xf>
    <xf numFmtId="164" fontId="65" fillId="6" borderId="10" xfId="44" applyNumberFormat="1" applyFont="1" applyFill="1" applyBorder="1" applyAlignment="1" applyProtection="1">
      <alignment vertical="center" shrinkToFit="1"/>
      <protection/>
    </xf>
    <xf numFmtId="42" fontId="83" fillId="7" borderId="10" xfId="44" applyNumberFormat="1" applyFont="1" applyFill="1" applyBorder="1" applyAlignment="1" applyProtection="1">
      <alignment vertical="center"/>
      <protection locked="0"/>
    </xf>
    <xf numFmtId="164" fontId="36" fillId="12" borderId="25" xfId="44" applyNumberFormat="1" applyFont="1" applyFill="1" applyBorder="1" applyAlignment="1" applyProtection="1">
      <alignment/>
      <protection/>
    </xf>
    <xf numFmtId="164" fontId="36" fillId="12" borderId="0" xfId="44" applyNumberFormat="1" applyFont="1" applyFill="1" applyBorder="1" applyAlignment="1" applyProtection="1">
      <alignment/>
      <protection/>
    </xf>
    <xf numFmtId="172" fontId="65" fillId="12" borderId="10" xfId="0" applyNumberFormat="1" applyFont="1" applyFill="1" applyBorder="1" applyAlignment="1" applyProtection="1">
      <alignment horizontal="center"/>
      <protection/>
    </xf>
    <xf numFmtId="0" fontId="65" fillId="12" borderId="10" xfId="0" applyFont="1" applyFill="1" applyBorder="1" applyAlignment="1" applyProtection="1">
      <alignment horizontal="center"/>
      <protection/>
    </xf>
    <xf numFmtId="0" fontId="9" fillId="0" borderId="0" xfId="0" applyFont="1" applyFill="1" applyAlignment="1">
      <alignment horizontal="center"/>
    </xf>
    <xf numFmtId="0" fontId="84" fillId="0" borderId="0" xfId="0" applyFont="1" applyFill="1" applyAlignment="1" applyProtection="1">
      <alignment horizontal="left"/>
      <protection/>
    </xf>
    <xf numFmtId="42" fontId="0" fillId="5" borderId="17" xfId="0" applyNumberFormat="1" applyFill="1" applyBorder="1" applyAlignment="1" applyProtection="1">
      <alignment horizontal="right"/>
      <protection/>
    </xf>
    <xf numFmtId="0" fontId="76" fillId="0" borderId="25" xfId="0" applyFont="1" applyFill="1" applyBorder="1" applyAlignment="1" applyProtection="1">
      <alignment vertical="center"/>
      <protection/>
    </xf>
    <xf numFmtId="164" fontId="36" fillId="0" borderId="25" xfId="44" applyNumberFormat="1" applyFont="1" applyFill="1" applyBorder="1" applyAlignment="1" applyProtection="1">
      <alignment/>
      <protection/>
    </xf>
    <xf numFmtId="164" fontId="75" fillId="0" borderId="25" xfId="0" applyNumberFormat="1" applyFont="1" applyFill="1" applyBorder="1" applyAlignment="1" applyProtection="1">
      <alignment/>
      <protection/>
    </xf>
    <xf numFmtId="42" fontId="0" fillId="5" borderId="11" xfId="0" applyNumberFormat="1" applyFill="1" applyBorder="1" applyAlignment="1" applyProtection="1">
      <alignment/>
      <protection/>
    </xf>
    <xf numFmtId="0" fontId="10" fillId="0" borderId="0" xfId="0" applyFont="1" applyAlignment="1">
      <alignment/>
    </xf>
    <xf numFmtId="0" fontId="65" fillId="0" borderId="0" xfId="0" applyFont="1" applyAlignment="1" applyProtection="1">
      <alignment horizontal="right"/>
      <protection/>
    </xf>
    <xf numFmtId="42" fontId="70" fillId="7" borderId="10" xfId="44" applyNumberFormat="1" applyFont="1" applyFill="1" applyBorder="1" applyAlignment="1" applyProtection="1">
      <alignment vertical="center"/>
      <protection locked="0"/>
    </xf>
    <xf numFmtId="0" fontId="85" fillId="0" borderId="0" xfId="0" applyFont="1" applyFill="1" applyAlignment="1" applyProtection="1">
      <alignment/>
      <protection/>
    </xf>
    <xf numFmtId="0" fontId="68" fillId="0" borderId="21" xfId="0" applyFont="1" applyBorder="1" applyAlignment="1" applyProtection="1">
      <alignment horizontal="center" vertical="center"/>
      <protection/>
    </xf>
    <xf numFmtId="0" fontId="68" fillId="0" borderId="17" xfId="0" applyFont="1" applyBorder="1" applyAlignment="1" applyProtection="1">
      <alignment horizontal="center" vertical="center"/>
      <protection/>
    </xf>
    <xf numFmtId="0" fontId="65" fillId="0" borderId="0" xfId="0" applyFont="1" applyBorder="1" applyAlignment="1" applyProtection="1">
      <alignment horizontal="left" vertical="center" wrapText="1" shrinkToFit="1"/>
      <protection/>
    </xf>
    <xf numFmtId="0" fontId="65" fillId="37" borderId="0" xfId="0" applyFont="1" applyFill="1" applyBorder="1" applyAlignment="1" applyProtection="1">
      <alignment vertical="center" wrapText="1" shrinkToFit="1"/>
      <protection/>
    </xf>
    <xf numFmtId="0" fontId="67" fillId="6" borderId="12" xfId="0" applyFont="1" applyFill="1" applyBorder="1" applyAlignment="1" applyProtection="1">
      <alignment horizontal="center" vertical="center" wrapText="1"/>
      <protection/>
    </xf>
    <xf numFmtId="0" fontId="67" fillId="6" borderId="24" xfId="0" applyFont="1" applyFill="1" applyBorder="1" applyAlignment="1" applyProtection="1">
      <alignment horizontal="center" vertical="center" wrapText="1"/>
      <protection/>
    </xf>
    <xf numFmtId="0" fontId="67" fillId="7" borderId="11" xfId="0" applyFont="1" applyFill="1" applyBorder="1" applyAlignment="1" applyProtection="1">
      <alignment horizontal="center" vertical="center"/>
      <protection locked="0"/>
    </xf>
    <xf numFmtId="0" fontId="0" fillId="7" borderId="12" xfId="0" applyFill="1" applyBorder="1" applyAlignment="1" applyProtection="1">
      <alignment/>
      <protection locked="0"/>
    </xf>
    <xf numFmtId="6" fontId="67" fillId="5" borderId="28" xfId="44" applyNumberFormat="1" applyFont="1" applyFill="1" applyBorder="1" applyAlignment="1" applyProtection="1">
      <alignment horizontal="center" vertical="center" wrapText="1"/>
      <protection/>
    </xf>
    <xf numFmtId="6" fontId="67" fillId="5" borderId="25" xfId="44" applyNumberFormat="1" applyFont="1" applyFill="1" applyBorder="1" applyAlignment="1" applyProtection="1">
      <alignment horizontal="center" vertical="center" wrapText="1"/>
      <protection/>
    </xf>
    <xf numFmtId="6" fontId="67" fillId="5" borderId="24" xfId="44" applyNumberFormat="1" applyFont="1" applyFill="1" applyBorder="1" applyAlignment="1" applyProtection="1">
      <alignment horizontal="center" vertical="center" wrapText="1"/>
      <protection/>
    </xf>
    <xf numFmtId="6" fontId="67" fillId="5" borderId="22" xfId="44" applyNumberFormat="1" applyFont="1" applyFill="1" applyBorder="1" applyAlignment="1" applyProtection="1">
      <alignment horizontal="center" vertical="center" wrapText="1"/>
      <protection/>
    </xf>
    <xf numFmtId="6" fontId="67" fillId="5" borderId="0" xfId="44" applyNumberFormat="1" applyFont="1" applyFill="1" applyBorder="1" applyAlignment="1" applyProtection="1">
      <alignment horizontal="center" vertical="center" wrapText="1"/>
      <protection/>
    </xf>
    <xf numFmtId="6" fontId="67" fillId="5" borderId="23" xfId="44" applyNumberFormat="1" applyFont="1" applyFill="1" applyBorder="1" applyAlignment="1" applyProtection="1">
      <alignment horizontal="center" vertical="center" wrapText="1"/>
      <protection/>
    </xf>
    <xf numFmtId="6" fontId="67" fillId="5" borderId="15" xfId="44" applyNumberFormat="1" applyFont="1" applyFill="1" applyBorder="1" applyAlignment="1" applyProtection="1">
      <alignment horizontal="center" vertical="center" wrapText="1"/>
      <protection/>
    </xf>
    <xf numFmtId="6" fontId="67" fillId="5" borderId="14" xfId="44" applyNumberFormat="1" applyFont="1" applyFill="1" applyBorder="1" applyAlignment="1" applyProtection="1">
      <alignment horizontal="center" vertical="center" wrapText="1"/>
      <protection/>
    </xf>
    <xf numFmtId="6" fontId="67" fillId="5" borderId="18" xfId="44" applyNumberFormat="1" applyFont="1" applyFill="1" applyBorder="1" applyAlignment="1" applyProtection="1">
      <alignment horizontal="center" vertical="center" wrapText="1"/>
      <protection/>
    </xf>
    <xf numFmtId="0" fontId="67" fillId="6" borderId="0" xfId="0" applyFont="1" applyFill="1" applyAlignment="1" applyProtection="1">
      <alignment horizontal="center" vertical="center"/>
      <protection/>
    </xf>
    <xf numFmtId="175" fontId="81" fillId="7" borderId="11" xfId="0" applyNumberFormat="1" applyFont="1" applyFill="1" applyBorder="1" applyAlignment="1" applyProtection="1">
      <alignment horizontal="center" vertical="center"/>
      <protection locked="0"/>
    </xf>
    <xf numFmtId="175" fontId="81" fillId="7" borderId="12" xfId="0" applyNumberFormat="1" applyFont="1" applyFill="1" applyBorder="1" applyAlignment="1" applyProtection="1">
      <alignment horizontal="center" vertical="center"/>
      <protection locked="0"/>
    </xf>
    <xf numFmtId="175" fontId="81" fillId="7" borderId="13" xfId="0" applyNumberFormat="1" applyFont="1" applyFill="1" applyBorder="1" applyAlignment="1" applyProtection="1">
      <alignment horizontal="center" vertical="center"/>
      <protection locked="0"/>
    </xf>
    <xf numFmtId="42" fontId="65" fillId="0" borderId="0" xfId="0" applyNumberFormat="1" applyFont="1" applyFill="1" applyBorder="1" applyAlignment="1" applyProtection="1">
      <alignment horizontal="center" vertical="center"/>
      <protection/>
    </xf>
    <xf numFmtId="0" fontId="65" fillId="7" borderId="11" xfId="0" applyFont="1" applyFill="1" applyBorder="1" applyAlignment="1" applyProtection="1">
      <alignment horizontal="center" vertical="center"/>
      <protection locked="0"/>
    </xf>
    <xf numFmtId="0" fontId="65" fillId="7" borderId="13" xfId="0" applyFont="1" applyFill="1" applyBorder="1" applyAlignment="1" applyProtection="1">
      <alignment horizontal="center" vertical="center"/>
      <protection locked="0"/>
    </xf>
    <xf numFmtId="0" fontId="72" fillId="33" borderId="0" xfId="0" applyFont="1" applyFill="1" applyBorder="1" applyAlignment="1" applyProtection="1">
      <alignment horizontal="center" vertical="center" wrapText="1"/>
      <protection/>
    </xf>
    <xf numFmtId="0" fontId="67" fillId="0" borderId="23" xfId="0" applyFont="1" applyBorder="1" applyAlignment="1" applyProtection="1">
      <alignment horizontal="center" vertical="center" wrapText="1"/>
      <protection/>
    </xf>
    <xf numFmtId="6" fontId="67" fillId="7" borderId="11" xfId="44" applyNumberFormat="1" applyFont="1" applyFill="1" applyBorder="1" applyAlignment="1" applyProtection="1">
      <alignment horizontal="center" vertical="center"/>
      <protection locked="0"/>
    </xf>
    <xf numFmtId="6" fontId="67" fillId="7" borderId="12" xfId="44" applyNumberFormat="1" applyFont="1" applyFill="1" applyBorder="1" applyAlignment="1" applyProtection="1">
      <alignment horizontal="center" vertical="center"/>
      <protection locked="0"/>
    </xf>
    <xf numFmtId="0" fontId="69" fillId="7" borderId="10" xfId="0" applyFont="1" applyFill="1" applyBorder="1" applyAlignment="1" applyProtection="1">
      <alignment horizontal="center" vertical="center" wrapText="1"/>
      <protection/>
    </xf>
    <xf numFmtId="0" fontId="86" fillId="0" borderId="22" xfId="0" applyFont="1" applyBorder="1" applyAlignment="1">
      <alignment vertical="center" wrapText="1"/>
    </xf>
    <xf numFmtId="0" fontId="86" fillId="0" borderId="0" xfId="0" applyFont="1" applyBorder="1" applyAlignment="1">
      <alignment vertical="center" wrapText="1"/>
    </xf>
    <xf numFmtId="42" fontId="65" fillId="0" borderId="23" xfId="0" applyNumberFormat="1" applyFont="1" applyFill="1" applyBorder="1" applyAlignment="1" applyProtection="1">
      <alignment horizontal="center" vertical="center"/>
      <protection/>
    </xf>
    <xf numFmtId="0" fontId="65" fillId="0" borderId="0" xfId="0" applyFont="1" applyAlignment="1" applyProtection="1">
      <alignment horizontal="right" vertical="center" wrapText="1"/>
      <protection/>
    </xf>
    <xf numFmtId="0" fontId="65" fillId="0" borderId="0" xfId="0" applyFont="1" applyBorder="1" applyAlignment="1" applyProtection="1">
      <alignment horizontal="righ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ingle Church_1" xfId="57"/>
    <cellStyle name="Normal_Single Church_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790575</xdr:colOff>
      <xdr:row>0</xdr:row>
      <xdr:rowOff>38100</xdr:rowOff>
    </xdr:from>
    <xdr:to>
      <xdr:col>21</xdr:col>
      <xdr:colOff>647700</xdr:colOff>
      <xdr:row>3</xdr:row>
      <xdr:rowOff>38100</xdr:rowOff>
    </xdr:to>
    <xdr:pic>
      <xdr:nvPicPr>
        <xdr:cNvPr id="1" name="Picture 1"/>
        <xdr:cNvPicPr preferRelativeResize="1">
          <a:picLocks noChangeAspect="1"/>
        </xdr:cNvPicPr>
      </xdr:nvPicPr>
      <xdr:blipFill>
        <a:blip r:embed="rId1"/>
        <a:stretch>
          <a:fillRect/>
        </a:stretch>
      </xdr:blipFill>
      <xdr:spPr>
        <a:xfrm>
          <a:off x="5753100" y="38100"/>
          <a:ext cx="18002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rgb="FF00B050"/>
    <pageSetUpPr fitToPage="1"/>
  </sheetPr>
  <dimension ref="A1:DY830"/>
  <sheetViews>
    <sheetView tabSelected="1" zoomScale="90" zoomScaleNormal="90" zoomScaleSheetLayoutView="100" zoomScalePageLayoutView="70" workbookViewId="0" topLeftCell="A1">
      <selection activeCell="V34" sqref="V34"/>
    </sheetView>
  </sheetViews>
  <sheetFormatPr defaultColWidth="8.8515625" defaultRowHeight="15"/>
  <cols>
    <col min="1" max="1" width="1.7109375" style="4" customWidth="1"/>
    <col min="2" max="2" width="6.7109375" style="4" customWidth="1"/>
    <col min="3" max="14" width="4.7109375" style="4" customWidth="1"/>
    <col min="15" max="16" width="4.7109375" style="4" hidden="1" customWidth="1"/>
    <col min="17" max="18" width="4.7109375" style="4" customWidth="1"/>
    <col min="19" max="19" width="20.7109375" style="4" customWidth="1"/>
    <col min="20" max="20" width="1.7109375" style="4" customWidth="1"/>
    <col min="21" max="21" width="6.7109375" style="24" customWidth="1"/>
    <col min="22" max="22" width="14.28125" style="4" customWidth="1"/>
    <col min="23" max="23" width="5.7109375" style="1" customWidth="1"/>
    <col min="24" max="24" width="1.7109375" style="1" customWidth="1"/>
    <col min="25" max="25" width="3.7109375" style="41" hidden="1" customWidth="1"/>
    <col min="26" max="29" width="9.00390625" style="41" hidden="1" customWidth="1"/>
    <col min="30" max="30" width="8.8515625" style="79" hidden="1" customWidth="1"/>
    <col min="31" max="31" width="25.140625" style="90" hidden="1" customWidth="1"/>
    <col min="32" max="32" width="19.140625" style="80" hidden="1" customWidth="1"/>
    <col min="33" max="33" width="33.7109375" style="85" hidden="1" customWidth="1"/>
    <col min="34" max="34" width="13.7109375" style="84" hidden="1" customWidth="1"/>
    <col min="35" max="35" width="3.7109375" style="79" hidden="1" customWidth="1"/>
    <col min="36" max="36" width="35.7109375" style="85" hidden="1" customWidth="1"/>
    <col min="37" max="37" width="14.8515625" style="85" hidden="1" customWidth="1"/>
    <col min="38" max="38" width="16.8515625" style="84" hidden="1" customWidth="1"/>
    <col min="39" max="39" width="13.7109375" style="84" hidden="1" customWidth="1"/>
    <col min="40" max="40" width="16.57421875" style="84" hidden="1" customWidth="1"/>
    <col min="41" max="41" width="13.7109375" style="84" hidden="1" customWidth="1"/>
    <col min="42" max="42" width="7.28125" style="119" hidden="1" customWidth="1"/>
    <col min="43" max="43" width="4.7109375" style="79" hidden="1" customWidth="1"/>
    <col min="44" max="44" width="8.8515625" style="79" hidden="1" customWidth="1"/>
    <col min="45" max="45" width="12.140625" style="79" hidden="1" customWidth="1"/>
    <col min="46" max="46" width="11.7109375" style="79" hidden="1" customWidth="1"/>
    <col min="47" max="50" width="8.8515625" style="79" hidden="1" customWidth="1"/>
    <col min="51" max="51" width="13.7109375" style="81" hidden="1" customWidth="1"/>
    <col min="52" max="52" width="33.140625" style="79" hidden="1" customWidth="1"/>
    <col min="53" max="53" width="5.8515625" style="81" hidden="1" customWidth="1"/>
    <col min="54" max="56" width="8.8515625" style="79" hidden="1" customWidth="1"/>
    <col min="57" max="57" width="8.8515625" style="79" customWidth="1"/>
    <col min="58" max="58" width="26.140625" style="79" customWidth="1"/>
    <col min="59" max="115" width="8.8515625" style="79" customWidth="1"/>
    <col min="116" max="16384" width="8.8515625" style="79" customWidth="1"/>
  </cols>
  <sheetData>
    <row r="1" spans="1:51" ht="23.25">
      <c r="A1" s="2"/>
      <c r="B1" s="29" t="s">
        <v>1149</v>
      </c>
      <c r="C1" s="3"/>
      <c r="D1" s="3"/>
      <c r="E1" s="3"/>
      <c r="F1" s="3"/>
      <c r="G1" s="3"/>
      <c r="H1" s="3"/>
      <c r="I1" s="3"/>
      <c r="J1" s="3"/>
      <c r="K1" s="3"/>
      <c r="L1" s="3"/>
      <c r="M1" s="3"/>
      <c r="N1" s="3"/>
      <c r="O1" s="3"/>
      <c r="P1" s="3"/>
      <c r="Q1" s="3"/>
      <c r="R1" s="3"/>
      <c r="S1" s="3"/>
      <c r="T1" s="3"/>
      <c r="U1" s="3"/>
      <c r="V1" s="3"/>
      <c r="Y1" s="78"/>
      <c r="AE1" s="166" t="s">
        <v>746</v>
      </c>
      <c r="AF1" s="167"/>
      <c r="AG1" s="168"/>
      <c r="AH1" s="169"/>
      <c r="AI1" s="82"/>
      <c r="AJ1" s="132" t="s">
        <v>747</v>
      </c>
      <c r="AK1" s="132"/>
      <c r="AL1" s="133"/>
      <c r="AM1" s="133"/>
      <c r="AN1" s="133"/>
      <c r="AO1" s="133"/>
      <c r="AP1" s="83"/>
      <c r="AQ1" s="1"/>
      <c r="AR1" s="125"/>
      <c r="AS1" s="79" t="s">
        <v>739</v>
      </c>
      <c r="AT1" s="1"/>
      <c r="AU1" s="79" t="s">
        <v>739</v>
      </c>
      <c r="AV1" s="1"/>
      <c r="AY1" s="79" t="s">
        <v>744</v>
      </c>
    </row>
    <row r="2" spans="1:68" ht="20.25">
      <c r="A2" s="2"/>
      <c r="B2" s="28" t="s">
        <v>772</v>
      </c>
      <c r="C2" s="3"/>
      <c r="D2" s="3"/>
      <c r="E2" s="3"/>
      <c r="F2" s="3"/>
      <c r="G2" s="3"/>
      <c r="H2" s="3"/>
      <c r="I2" s="3"/>
      <c r="J2" s="3"/>
      <c r="K2" s="3"/>
      <c r="L2" s="3"/>
      <c r="M2" s="3"/>
      <c r="N2" s="3"/>
      <c r="O2" s="3"/>
      <c r="P2" s="3"/>
      <c r="Q2" s="3"/>
      <c r="R2" s="3"/>
      <c r="S2" s="3"/>
      <c r="T2" s="3"/>
      <c r="U2" s="3"/>
      <c r="V2" s="3"/>
      <c r="Y2" s="78"/>
      <c r="AE2" s="164">
        <v>1</v>
      </c>
      <c r="AF2" s="165">
        <f>+AE2+1</f>
        <v>2</v>
      </c>
      <c r="AG2" s="165">
        <f>+AF2+1</f>
        <v>3</v>
      </c>
      <c r="AH2" s="165">
        <f>+AG2+1</f>
        <v>4</v>
      </c>
      <c r="AI2" s="86"/>
      <c r="AJ2" s="171">
        <v>1</v>
      </c>
      <c r="AK2" s="165">
        <f>+AJ2+1</f>
        <v>2</v>
      </c>
      <c r="AL2" s="165">
        <f>+AK2+1</f>
        <v>3</v>
      </c>
      <c r="AM2" s="165">
        <f>+AL2+1</f>
        <v>4</v>
      </c>
      <c r="AN2" s="165">
        <f>+AM2+1</f>
        <v>5</v>
      </c>
      <c r="AO2" s="165">
        <f>+AN2+1</f>
        <v>6</v>
      </c>
      <c r="AP2" s="89"/>
      <c r="AQ2" s="1"/>
      <c r="AR2" s="126"/>
      <c r="AS2" s="152" t="s">
        <v>740</v>
      </c>
      <c r="AT2" s="41"/>
      <c r="AU2" s="151" t="s">
        <v>741</v>
      </c>
      <c r="AV2" s="77"/>
      <c r="AY2" s="149" t="s">
        <v>766</v>
      </c>
      <c r="AZ2" s="127"/>
      <c r="BA2" s="148" t="s">
        <v>770</v>
      </c>
      <c r="BI2" s="1"/>
      <c r="BL2" s="4"/>
      <c r="BM2" s="4"/>
      <c r="BN2" s="4"/>
      <c r="BO2" s="4"/>
      <c r="BP2" s="4"/>
    </row>
    <row r="3" spans="1:68" ht="15" customHeight="1">
      <c r="A3" s="2"/>
      <c r="B3" s="28"/>
      <c r="C3" s="3"/>
      <c r="D3" s="3"/>
      <c r="E3" s="3"/>
      <c r="F3" s="3"/>
      <c r="G3" s="3"/>
      <c r="H3" s="3"/>
      <c r="I3" s="3"/>
      <c r="J3" s="3"/>
      <c r="K3" s="3"/>
      <c r="L3" s="3"/>
      <c r="M3" s="3"/>
      <c r="N3" s="3"/>
      <c r="O3" s="3"/>
      <c r="P3" s="3"/>
      <c r="Q3" s="3"/>
      <c r="R3" s="3"/>
      <c r="S3" s="3"/>
      <c r="T3" s="3"/>
      <c r="U3" s="3"/>
      <c r="V3" s="3"/>
      <c r="Y3" s="78"/>
      <c r="AE3" s="163" t="s">
        <v>745</v>
      </c>
      <c r="AF3" s="170" t="s">
        <v>718</v>
      </c>
      <c r="AG3" s="131" t="s">
        <v>719</v>
      </c>
      <c r="AH3" s="170" t="s">
        <v>720</v>
      </c>
      <c r="AI3" s="91"/>
      <c r="AJ3" s="87" t="s">
        <v>721</v>
      </c>
      <c r="AK3" s="88" t="s">
        <v>649</v>
      </c>
      <c r="AL3" s="88" t="s">
        <v>722</v>
      </c>
      <c r="AM3" s="88" t="s">
        <v>725</v>
      </c>
      <c r="AN3" s="88" t="s">
        <v>726</v>
      </c>
      <c r="AO3" s="88" t="s">
        <v>723</v>
      </c>
      <c r="AP3" s="92"/>
      <c r="AQ3" s="1"/>
      <c r="AR3" s="124"/>
      <c r="AS3" s="79" t="s">
        <v>485</v>
      </c>
      <c r="AT3" s="1"/>
      <c r="AU3" s="79" t="s">
        <v>905</v>
      </c>
      <c r="AV3" s="1"/>
      <c r="AY3" s="144">
        <v>1</v>
      </c>
      <c r="AZ3" s="147">
        <v>2</v>
      </c>
      <c r="BA3" s="137">
        <v>3</v>
      </c>
      <c r="BB3" s="125"/>
      <c r="BI3" s="1"/>
      <c r="BL3" s="2"/>
      <c r="BM3" s="2"/>
      <c r="BN3" s="2"/>
      <c r="BO3" s="2"/>
      <c r="BP3" s="2"/>
    </row>
    <row r="4" spans="1:68" ht="15" customHeight="1" thickBot="1">
      <c r="A4" s="2"/>
      <c r="B4" s="28" t="s">
        <v>855</v>
      </c>
      <c r="C4" s="3"/>
      <c r="D4" s="3"/>
      <c r="E4" s="3"/>
      <c r="F4" s="190" t="s">
        <v>856</v>
      </c>
      <c r="G4" s="227">
        <v>43466</v>
      </c>
      <c r="H4" s="228"/>
      <c r="I4" s="229"/>
      <c r="J4" s="190" t="s">
        <v>857</v>
      </c>
      <c r="K4" s="227">
        <v>43830</v>
      </c>
      <c r="L4" s="228"/>
      <c r="M4" s="229"/>
      <c r="N4" s="3"/>
      <c r="O4" s="3"/>
      <c r="P4" s="3"/>
      <c r="Q4" s="3"/>
      <c r="R4" s="3"/>
      <c r="S4" s="3"/>
      <c r="T4" s="3"/>
      <c r="U4" s="3"/>
      <c r="V4" s="3"/>
      <c r="Y4" s="78"/>
      <c r="AE4" s="183" t="s">
        <v>643</v>
      </c>
      <c r="AF4" s="183" t="s">
        <v>172</v>
      </c>
      <c r="AG4" s="183" t="s">
        <v>118</v>
      </c>
      <c r="AH4" s="183">
        <v>1</v>
      </c>
      <c r="AI4" s="91"/>
      <c r="AJ4" s="183" t="s">
        <v>1</v>
      </c>
      <c r="AK4" s="183" t="s">
        <v>481</v>
      </c>
      <c r="AL4" s="183" t="s">
        <v>1</v>
      </c>
      <c r="AM4" s="183" t="s">
        <v>2</v>
      </c>
      <c r="AN4" s="183"/>
      <c r="AO4" s="187"/>
      <c r="AP4" s="92"/>
      <c r="AQ4" s="1"/>
      <c r="AR4" s="124"/>
      <c r="AS4" s="79" t="s">
        <v>110</v>
      </c>
      <c r="AT4" s="1"/>
      <c r="AU4" s="79" t="s">
        <v>906</v>
      </c>
      <c r="AV4" s="1"/>
      <c r="AY4" s="154" t="s">
        <v>768</v>
      </c>
      <c r="AZ4" s="155" t="s">
        <v>748</v>
      </c>
      <c r="BA4" s="138" t="s">
        <v>767</v>
      </c>
      <c r="BB4" s="129"/>
      <c r="BI4" s="1"/>
      <c r="BL4" s="2"/>
      <c r="BM4" s="2"/>
      <c r="BN4" s="2"/>
      <c r="BO4" s="2"/>
      <c r="BP4" s="2"/>
    </row>
    <row r="5" spans="1:68" ht="15" customHeight="1" thickTop="1">
      <c r="A5" s="2"/>
      <c r="J5" s="5"/>
      <c r="K5" s="5"/>
      <c r="L5" s="5"/>
      <c r="M5" s="5"/>
      <c r="N5" s="5"/>
      <c r="O5" s="5"/>
      <c r="P5" s="5"/>
      <c r="Q5" s="5"/>
      <c r="R5" s="5"/>
      <c r="S5" s="5"/>
      <c r="T5" s="5"/>
      <c r="U5" s="5"/>
      <c r="V5" s="5"/>
      <c r="Y5" s="78"/>
      <c r="AE5" s="183" t="s">
        <v>1089</v>
      </c>
      <c r="AF5" s="183" t="s">
        <v>147</v>
      </c>
      <c r="AG5" s="183" t="s">
        <v>118</v>
      </c>
      <c r="AH5" s="183">
        <v>0.75</v>
      </c>
      <c r="AI5" s="91"/>
      <c r="AJ5" s="183" t="s">
        <v>624</v>
      </c>
      <c r="AK5" s="183" t="s">
        <v>659</v>
      </c>
      <c r="AL5" s="183" t="s">
        <v>911</v>
      </c>
      <c r="AM5" s="183" t="s">
        <v>3</v>
      </c>
      <c r="AN5" s="183"/>
      <c r="AO5" s="187"/>
      <c r="AP5" s="92"/>
      <c r="AS5" s="79" t="s">
        <v>654</v>
      </c>
      <c r="AT5" s="1"/>
      <c r="AU5" s="79" t="s">
        <v>907</v>
      </c>
      <c r="AV5" s="1"/>
      <c r="AY5" s="153" t="s">
        <v>279</v>
      </c>
      <c r="AZ5" s="134" t="s">
        <v>749</v>
      </c>
      <c r="BA5" s="139" t="s">
        <v>2</v>
      </c>
      <c r="BB5" s="130"/>
      <c r="BI5" s="11"/>
      <c r="BL5" s="4"/>
      <c r="BM5" s="4"/>
      <c r="BN5" s="4"/>
      <c r="BO5" s="4"/>
      <c r="BP5" s="4"/>
    </row>
    <row r="6" spans="1:54" ht="15" customHeight="1">
      <c r="A6" s="2"/>
      <c r="B6" s="6" t="s">
        <v>490</v>
      </c>
      <c r="C6" s="7" t="s">
        <v>638</v>
      </c>
      <c r="D6" s="7"/>
      <c r="E6" s="7"/>
      <c r="F6" s="7"/>
      <c r="G6" s="7"/>
      <c r="H6" s="7"/>
      <c r="I6" s="7"/>
      <c r="J6" s="7"/>
      <c r="K6" s="7"/>
      <c r="L6" s="7"/>
      <c r="M6" s="7"/>
      <c r="N6" s="33"/>
      <c r="O6" s="32"/>
      <c r="P6" s="32"/>
      <c r="Q6" s="34"/>
      <c r="R6" s="213" t="s">
        <v>637</v>
      </c>
      <c r="S6" s="213"/>
      <c r="T6" s="214"/>
      <c r="U6" s="6" t="s">
        <v>490</v>
      </c>
      <c r="V6" s="6" t="s">
        <v>656</v>
      </c>
      <c r="Y6" s="78"/>
      <c r="AE6" s="183" t="s">
        <v>435</v>
      </c>
      <c r="AF6" s="183" t="s">
        <v>172</v>
      </c>
      <c r="AG6" s="183" t="s">
        <v>118</v>
      </c>
      <c r="AH6" s="183">
        <v>1</v>
      </c>
      <c r="AI6" s="91"/>
      <c r="AJ6" s="183" t="s">
        <v>4</v>
      </c>
      <c r="AK6" s="183" t="s">
        <v>480</v>
      </c>
      <c r="AL6" s="183" t="s">
        <v>4</v>
      </c>
      <c r="AM6" s="183" t="s">
        <v>3</v>
      </c>
      <c r="AN6" s="183"/>
      <c r="AO6" s="187"/>
      <c r="AP6" s="92"/>
      <c r="AT6" s="1"/>
      <c r="AU6" s="79" t="s">
        <v>908</v>
      </c>
      <c r="AV6" s="1"/>
      <c r="AY6" s="145" t="s">
        <v>170</v>
      </c>
      <c r="AZ6" s="134" t="s">
        <v>750</v>
      </c>
      <c r="BA6" s="140" t="s">
        <v>2</v>
      </c>
      <c r="BB6" s="130"/>
    </row>
    <row r="7" spans="1:54" ht="15" customHeight="1">
      <c r="A7" s="2"/>
      <c r="B7" s="8">
        <v>1</v>
      </c>
      <c r="C7" s="9" t="s">
        <v>463</v>
      </c>
      <c r="D7" s="2"/>
      <c r="E7" s="180" t="s">
        <v>815</v>
      </c>
      <c r="F7" s="180"/>
      <c r="G7" s="181"/>
      <c r="H7" s="181"/>
      <c r="I7" s="181"/>
      <c r="J7" s="181"/>
      <c r="K7" s="181"/>
      <c r="L7" s="180"/>
      <c r="M7" s="180"/>
      <c r="N7" s="182"/>
      <c r="O7" s="1"/>
      <c r="P7" s="1"/>
      <c r="Q7" s="215" t="s">
        <v>1150</v>
      </c>
      <c r="R7" s="216"/>
      <c r="S7" s="216"/>
      <c r="T7" s="94"/>
      <c r="U7" s="46">
        <f aca="true" t="shared" si="0" ref="U7:U13">+B7</f>
        <v>1</v>
      </c>
      <c r="Y7" s="78"/>
      <c r="AE7" s="183" t="s">
        <v>303</v>
      </c>
      <c r="AF7" s="183" t="s">
        <v>172</v>
      </c>
      <c r="AG7" s="183" t="s">
        <v>118</v>
      </c>
      <c r="AH7" s="183">
        <v>1</v>
      </c>
      <c r="AI7" s="91"/>
      <c r="AJ7" s="183" t="s">
        <v>573</v>
      </c>
      <c r="AK7" s="183" t="s">
        <v>659</v>
      </c>
      <c r="AL7" s="183" t="s">
        <v>912</v>
      </c>
      <c r="AM7" s="183" t="s">
        <v>3</v>
      </c>
      <c r="AN7" s="183"/>
      <c r="AO7" s="187"/>
      <c r="AP7" s="92"/>
      <c r="AT7" s="1"/>
      <c r="AU7" s="79" t="s">
        <v>909</v>
      </c>
      <c r="AV7" s="1"/>
      <c r="AY7" s="145" t="s">
        <v>172</v>
      </c>
      <c r="AZ7" s="134" t="s">
        <v>751</v>
      </c>
      <c r="BA7" s="140" t="s">
        <v>2</v>
      </c>
      <c r="BB7" s="130"/>
    </row>
    <row r="8" spans="1:54" ht="15" customHeight="1">
      <c r="A8" s="2"/>
      <c r="B8" s="8">
        <v>2</v>
      </c>
      <c r="D8" s="2" t="s">
        <v>109</v>
      </c>
      <c r="G8" s="1"/>
      <c r="H8" s="1"/>
      <c r="I8" s="1"/>
      <c r="J8" s="1"/>
      <c r="K8" s="1"/>
      <c r="S8" s="54">
        <f>VLOOKUP($Q$7,$AE$4:$AH$452,3)</f>
        <v>0</v>
      </c>
      <c r="T8" s="57"/>
      <c r="U8" s="46">
        <f>+B8</f>
        <v>2</v>
      </c>
      <c r="Y8" s="78"/>
      <c r="AE8" s="183" t="s">
        <v>1090</v>
      </c>
      <c r="AF8" s="183" t="s">
        <v>135</v>
      </c>
      <c r="AG8" s="183" t="s">
        <v>657</v>
      </c>
      <c r="AH8" s="183">
        <v>1</v>
      </c>
      <c r="AI8" s="91"/>
      <c r="AJ8" s="183" t="s">
        <v>913</v>
      </c>
      <c r="AK8" s="183" t="s">
        <v>482</v>
      </c>
      <c r="AL8" s="183" t="s">
        <v>913</v>
      </c>
      <c r="AM8" s="183" t="s">
        <v>3</v>
      </c>
      <c r="AN8" s="183"/>
      <c r="AO8" s="187" t="s">
        <v>724</v>
      </c>
      <c r="AP8" s="92"/>
      <c r="AY8" s="145" t="s">
        <v>211</v>
      </c>
      <c r="AZ8" s="134" t="s">
        <v>752</v>
      </c>
      <c r="BA8" s="140" t="s">
        <v>2</v>
      </c>
      <c r="BB8" s="130"/>
    </row>
    <row r="9" spans="1:54" ht="15" customHeight="1">
      <c r="A9" s="2"/>
      <c r="B9" s="8">
        <v>3</v>
      </c>
      <c r="D9" s="2" t="s">
        <v>464</v>
      </c>
      <c r="G9" s="1"/>
      <c r="H9" s="1"/>
      <c r="I9" s="1"/>
      <c r="J9" s="1"/>
      <c r="K9" s="1"/>
      <c r="S9" s="54">
        <f>VLOOKUP($Q$7,$AE$4:$AH$452,2)</f>
        <v>0</v>
      </c>
      <c r="T9" s="57"/>
      <c r="U9" s="46">
        <f>+B9</f>
        <v>3</v>
      </c>
      <c r="Y9" s="78"/>
      <c r="AE9" s="183" t="s">
        <v>304</v>
      </c>
      <c r="AF9" s="183" t="s">
        <v>172</v>
      </c>
      <c r="AG9" s="183" t="s">
        <v>118</v>
      </c>
      <c r="AH9" s="183">
        <v>1</v>
      </c>
      <c r="AI9" s="91"/>
      <c r="AJ9" s="183" t="s">
        <v>537</v>
      </c>
      <c r="AK9" s="183" t="s">
        <v>479</v>
      </c>
      <c r="AL9" s="183" t="s">
        <v>914</v>
      </c>
      <c r="AM9" s="183" t="s">
        <v>3</v>
      </c>
      <c r="AN9" s="183"/>
      <c r="AO9" s="187"/>
      <c r="AP9" s="92"/>
      <c r="AS9" s="79" t="s">
        <v>744</v>
      </c>
      <c r="AY9" s="145" t="s">
        <v>141</v>
      </c>
      <c r="AZ9" s="134"/>
      <c r="BA9" s="140" t="s">
        <v>3</v>
      </c>
      <c r="BB9" s="130"/>
    </row>
    <row r="10" spans="1:54" ht="15" customHeight="1">
      <c r="A10" s="2"/>
      <c r="B10" s="8">
        <f>+B9+1</f>
        <v>4</v>
      </c>
      <c r="D10" s="2" t="s">
        <v>771</v>
      </c>
      <c r="G10" s="1"/>
      <c r="H10" s="1"/>
      <c r="I10" s="1"/>
      <c r="J10" s="1"/>
      <c r="K10" s="1"/>
      <c r="O10" s="1"/>
      <c r="S10" s="55">
        <f>VLOOKUP($Q$7,$AE$4:$AH$452,4)</f>
        <v>0</v>
      </c>
      <c r="T10" s="58"/>
      <c r="U10" s="46">
        <f>+B10</f>
        <v>4</v>
      </c>
      <c r="Y10" s="78"/>
      <c r="AE10" s="183" t="s">
        <v>228</v>
      </c>
      <c r="AF10" s="183" t="s">
        <v>172</v>
      </c>
      <c r="AG10" s="183" t="s">
        <v>118</v>
      </c>
      <c r="AH10" s="183">
        <v>1</v>
      </c>
      <c r="AI10" s="91"/>
      <c r="AJ10" s="183" t="s">
        <v>5</v>
      </c>
      <c r="AK10" s="183" t="s">
        <v>479</v>
      </c>
      <c r="AL10" s="183" t="s">
        <v>5</v>
      </c>
      <c r="AM10" s="183" t="s">
        <v>3</v>
      </c>
      <c r="AN10" s="183"/>
      <c r="AO10" s="187"/>
      <c r="AP10" s="92"/>
      <c r="AS10" s="150" t="s">
        <v>743</v>
      </c>
      <c r="AT10" s="127"/>
      <c r="AU10" s="127"/>
      <c r="AV10" s="148" t="s">
        <v>769</v>
      </c>
      <c r="AY10" s="145" t="s">
        <v>281</v>
      </c>
      <c r="AZ10" s="134" t="s">
        <v>753</v>
      </c>
      <c r="BA10" s="140" t="s">
        <v>2</v>
      </c>
      <c r="BB10" s="130"/>
    </row>
    <row r="11" spans="1:54" ht="15" customHeight="1">
      <c r="A11" s="2"/>
      <c r="B11" s="8">
        <v>5</v>
      </c>
      <c r="C11" s="9" t="s">
        <v>496</v>
      </c>
      <c r="D11" s="2"/>
      <c r="E11" s="180" t="s">
        <v>814</v>
      </c>
      <c r="F11" s="180"/>
      <c r="G11" s="181"/>
      <c r="H11" s="181"/>
      <c r="I11" s="181"/>
      <c r="J11" s="181"/>
      <c r="K11" s="181"/>
      <c r="L11" s="180"/>
      <c r="M11" s="180"/>
      <c r="N11" s="181"/>
      <c r="O11" s="1"/>
      <c r="P11" s="1"/>
      <c r="Q11" s="235" t="s">
        <v>1151</v>
      </c>
      <c r="R11" s="236"/>
      <c r="S11" s="236"/>
      <c r="T11" s="57"/>
      <c r="U11" s="46">
        <f t="shared" si="0"/>
        <v>5</v>
      </c>
      <c r="Y11" s="78"/>
      <c r="AE11" s="183" t="s">
        <v>359</v>
      </c>
      <c r="AF11" s="183" t="s">
        <v>293</v>
      </c>
      <c r="AG11" s="183" t="s">
        <v>118</v>
      </c>
      <c r="AH11" s="183">
        <v>1</v>
      </c>
      <c r="AI11" s="91"/>
      <c r="AJ11" s="183" t="s">
        <v>522</v>
      </c>
      <c r="AK11" s="183" t="s">
        <v>479</v>
      </c>
      <c r="AL11" s="183" t="s">
        <v>915</v>
      </c>
      <c r="AM11" s="183" t="s">
        <v>3</v>
      </c>
      <c r="AN11" s="183"/>
      <c r="AO11" s="187"/>
      <c r="AP11" s="92"/>
      <c r="AS11" s="95">
        <v>1</v>
      </c>
      <c r="AT11" s="96">
        <v>2</v>
      </c>
      <c r="AU11" s="96">
        <v>3</v>
      </c>
      <c r="AV11" s="97">
        <v>4</v>
      </c>
      <c r="AY11" s="145" t="s">
        <v>182</v>
      </c>
      <c r="AZ11" s="134" t="s">
        <v>754</v>
      </c>
      <c r="BA11" s="140" t="s">
        <v>2</v>
      </c>
      <c r="BB11" s="130"/>
    </row>
    <row r="12" spans="1:54" ht="15" customHeight="1">
      <c r="A12" s="2"/>
      <c r="B12" s="8">
        <v>6</v>
      </c>
      <c r="D12" s="9" t="s">
        <v>0</v>
      </c>
      <c r="E12" s="2"/>
      <c r="F12" s="2"/>
      <c r="G12" s="1"/>
      <c r="H12" s="1"/>
      <c r="I12" s="1"/>
      <c r="J12" s="1"/>
      <c r="K12" s="1"/>
      <c r="L12" s="2"/>
      <c r="M12" s="2"/>
      <c r="N12" s="1"/>
      <c r="O12" s="1"/>
      <c r="P12" s="1"/>
      <c r="Q12" s="2"/>
      <c r="R12" s="2"/>
      <c r="S12" s="54">
        <f>VLOOKUP($Q$11,$AJ$3:$AP$377,2)</f>
        <v>0</v>
      </c>
      <c r="T12" s="59"/>
      <c r="U12" s="46">
        <f t="shared" si="0"/>
        <v>6</v>
      </c>
      <c r="Y12" s="78"/>
      <c r="AE12" s="183" t="s">
        <v>428</v>
      </c>
      <c r="AF12" s="183" t="s">
        <v>172</v>
      </c>
      <c r="AG12" s="183" t="s">
        <v>118</v>
      </c>
      <c r="AH12" s="183">
        <v>1</v>
      </c>
      <c r="AI12" s="91"/>
      <c r="AJ12" s="183" t="s">
        <v>540</v>
      </c>
      <c r="AK12" s="183" t="s">
        <v>479</v>
      </c>
      <c r="AL12" s="183" t="s">
        <v>916</v>
      </c>
      <c r="AM12" s="183" t="s">
        <v>3</v>
      </c>
      <c r="AN12" s="183"/>
      <c r="AO12" s="187"/>
      <c r="AP12" s="92"/>
      <c r="AS12" s="98" t="s">
        <v>639</v>
      </c>
      <c r="AT12" s="99" t="s">
        <v>640</v>
      </c>
      <c r="AU12" s="99" t="s">
        <v>742</v>
      </c>
      <c r="AV12" s="100" t="s">
        <v>641</v>
      </c>
      <c r="AW12" s="1"/>
      <c r="AX12" s="1"/>
      <c r="AY12" s="145" t="s">
        <v>202</v>
      </c>
      <c r="AZ12" s="134" t="s">
        <v>755</v>
      </c>
      <c r="BA12" s="140" t="s">
        <v>2</v>
      </c>
      <c r="BB12" s="130"/>
    </row>
    <row r="13" spans="1:54" ht="15" customHeight="1">
      <c r="A13" s="2"/>
      <c r="B13" s="209">
        <v>9</v>
      </c>
      <c r="D13" s="211" t="s">
        <v>729</v>
      </c>
      <c r="E13" s="211"/>
      <c r="F13" s="211"/>
      <c r="G13" s="211"/>
      <c r="H13" s="211"/>
      <c r="I13" s="211"/>
      <c r="J13" s="211"/>
      <c r="K13" s="211"/>
      <c r="L13" s="51"/>
      <c r="M13" s="161"/>
      <c r="N13" s="161"/>
      <c r="O13" s="161"/>
      <c r="P13" s="161"/>
      <c r="Q13" s="161"/>
      <c r="R13" s="161"/>
      <c r="S13" s="156">
        <f>VLOOKUP($Q$11,$AJ$3:$AP$374,4)</f>
        <v>0</v>
      </c>
      <c r="T13" s="60"/>
      <c r="U13" s="46">
        <f t="shared" si="0"/>
        <v>9</v>
      </c>
      <c r="Y13" s="78"/>
      <c r="AE13" s="183" t="s">
        <v>858</v>
      </c>
      <c r="AF13" s="183" t="s">
        <v>154</v>
      </c>
      <c r="AG13" s="183" t="s">
        <v>118</v>
      </c>
      <c r="AH13" s="183">
        <v>1</v>
      </c>
      <c r="AI13" s="91"/>
      <c r="AJ13" s="183" t="s">
        <v>6</v>
      </c>
      <c r="AK13" s="183" t="s">
        <v>479</v>
      </c>
      <c r="AL13" s="183" t="s">
        <v>6</v>
      </c>
      <c r="AM13" s="183" t="s">
        <v>2</v>
      </c>
      <c r="AN13" s="183"/>
      <c r="AO13" s="187"/>
      <c r="AP13" s="92"/>
      <c r="AS13" s="101" t="s">
        <v>646</v>
      </c>
      <c r="AT13" s="194">
        <v>8208</v>
      </c>
      <c r="AU13" s="194">
        <v>8208</v>
      </c>
      <c r="AV13" s="102">
        <f>AT13-AU13</f>
        <v>0</v>
      </c>
      <c r="AY13" s="145" t="s">
        <v>154</v>
      </c>
      <c r="AZ13" s="134" t="s">
        <v>756</v>
      </c>
      <c r="BA13" s="140" t="s">
        <v>2</v>
      </c>
      <c r="BB13" s="130"/>
    </row>
    <row r="14" spans="1:54" ht="15" customHeight="1">
      <c r="A14" s="2"/>
      <c r="B14" s="210"/>
      <c r="D14" s="69"/>
      <c r="E14" s="212" t="s">
        <v>730</v>
      </c>
      <c r="F14" s="212"/>
      <c r="G14" s="212"/>
      <c r="H14" s="212"/>
      <c r="I14" s="212"/>
      <c r="J14" s="212"/>
      <c r="K14" s="212"/>
      <c r="L14" s="212"/>
      <c r="M14" s="212"/>
      <c r="N14" s="212"/>
      <c r="O14" s="71"/>
      <c r="P14" s="71"/>
      <c r="Q14" s="71"/>
      <c r="R14" s="71"/>
      <c r="S14" s="56"/>
      <c r="T14" s="56"/>
      <c r="U14" s="46"/>
      <c r="Y14" s="78"/>
      <c r="AE14" s="183" t="s">
        <v>859</v>
      </c>
      <c r="AF14" s="183" t="s">
        <v>154</v>
      </c>
      <c r="AG14" s="183" t="s">
        <v>118</v>
      </c>
      <c r="AH14" s="183">
        <v>0.25</v>
      </c>
      <c r="AI14" s="91"/>
      <c r="AJ14" s="183" t="s">
        <v>586</v>
      </c>
      <c r="AK14" s="183" t="s">
        <v>479</v>
      </c>
      <c r="AL14" s="183" t="s">
        <v>917</v>
      </c>
      <c r="AM14" s="183" t="s">
        <v>3</v>
      </c>
      <c r="AN14" s="183"/>
      <c r="AO14" s="187"/>
      <c r="AP14" s="92"/>
      <c r="AS14" s="123" t="s">
        <v>647</v>
      </c>
      <c r="AT14" s="195">
        <v>18468</v>
      </c>
      <c r="AU14" s="195">
        <v>8208</v>
      </c>
      <c r="AV14" s="102">
        <f>AT14-AU14</f>
        <v>10260</v>
      </c>
      <c r="AY14" s="145" t="s">
        <v>112</v>
      </c>
      <c r="AZ14" s="134" t="s">
        <v>757</v>
      </c>
      <c r="BA14" s="140" t="s">
        <v>3</v>
      </c>
      <c r="BB14" s="130"/>
    </row>
    <row r="15" spans="1:54" ht="15" customHeight="1">
      <c r="A15" s="2"/>
      <c r="B15" s="6" t="s">
        <v>490</v>
      </c>
      <c r="C15" s="7" t="s">
        <v>465</v>
      </c>
      <c r="D15" s="7"/>
      <c r="E15" s="7"/>
      <c r="F15" s="7"/>
      <c r="G15" s="7"/>
      <c r="H15" s="7"/>
      <c r="I15" s="7"/>
      <c r="J15" s="7"/>
      <c r="K15" s="7"/>
      <c r="L15" s="7"/>
      <c r="M15" s="7"/>
      <c r="N15" s="7"/>
      <c r="O15" s="7"/>
      <c r="P15" s="7"/>
      <c r="Q15" s="7"/>
      <c r="R15" s="7"/>
      <c r="S15" s="7"/>
      <c r="T15" s="7"/>
      <c r="U15" s="6" t="s">
        <v>490</v>
      </c>
      <c r="V15" s="6" t="s">
        <v>656</v>
      </c>
      <c r="Y15" s="78"/>
      <c r="AE15" s="183" t="s">
        <v>280</v>
      </c>
      <c r="AF15" s="183" t="s">
        <v>281</v>
      </c>
      <c r="AG15" s="183" t="s">
        <v>118</v>
      </c>
      <c r="AH15" s="183">
        <v>1</v>
      </c>
      <c r="AI15" s="91"/>
      <c r="AJ15" s="183" t="s">
        <v>7</v>
      </c>
      <c r="AK15" s="183" t="s">
        <v>479</v>
      </c>
      <c r="AL15" s="183" t="s">
        <v>7</v>
      </c>
      <c r="AM15" s="183" t="s">
        <v>3</v>
      </c>
      <c r="AN15" s="183"/>
      <c r="AO15" s="187"/>
      <c r="AP15" s="92"/>
      <c r="AS15" s="101" t="s">
        <v>648</v>
      </c>
      <c r="AT15" s="195">
        <v>23820</v>
      </c>
      <c r="AU15" s="195">
        <v>8208</v>
      </c>
      <c r="AV15" s="102">
        <f>AT15-AU15</f>
        <v>15612</v>
      </c>
      <c r="AY15" s="145" t="s">
        <v>169</v>
      </c>
      <c r="AZ15" s="134" t="s">
        <v>758</v>
      </c>
      <c r="BA15" s="140" t="s">
        <v>2</v>
      </c>
      <c r="BB15" s="130"/>
    </row>
    <row r="16" spans="1:54" ht="15" customHeight="1">
      <c r="A16" s="2"/>
      <c r="B16" s="8">
        <v>10</v>
      </c>
      <c r="C16" s="2" t="s">
        <v>466</v>
      </c>
      <c r="D16" s="2"/>
      <c r="E16" s="2"/>
      <c r="F16" s="2"/>
      <c r="G16" s="2"/>
      <c r="H16" s="2"/>
      <c r="I16" s="2"/>
      <c r="J16" s="2"/>
      <c r="K16" s="2"/>
      <c r="L16" s="2"/>
      <c r="M16" s="2"/>
      <c r="N16" s="2"/>
      <c r="O16" s="2"/>
      <c r="P16" s="2"/>
      <c r="Q16" s="2"/>
      <c r="R16" s="2"/>
      <c r="S16" s="2"/>
      <c r="T16" s="2"/>
      <c r="U16" s="8">
        <f aca="true" t="shared" si="1" ref="U16:U22">+B16</f>
        <v>10</v>
      </c>
      <c r="V16" s="207">
        <v>0</v>
      </c>
      <c r="Y16" s="78"/>
      <c r="AE16" s="183" t="s">
        <v>377</v>
      </c>
      <c r="AF16" s="183" t="s">
        <v>172</v>
      </c>
      <c r="AG16" s="183" t="s">
        <v>113</v>
      </c>
      <c r="AH16" s="183">
        <v>1</v>
      </c>
      <c r="AI16" s="91"/>
      <c r="AJ16" s="183" t="s">
        <v>918</v>
      </c>
      <c r="AK16" s="183" t="s">
        <v>479</v>
      </c>
      <c r="AL16" s="183" t="s">
        <v>918</v>
      </c>
      <c r="AM16" s="183" t="s">
        <v>3</v>
      </c>
      <c r="AN16" s="183"/>
      <c r="AO16" s="187"/>
      <c r="AP16" s="92"/>
      <c r="AS16" s="201"/>
      <c r="AT16" s="202"/>
      <c r="AU16" s="202"/>
      <c r="AV16" s="203"/>
      <c r="AY16" s="145" t="s">
        <v>293</v>
      </c>
      <c r="AZ16" s="134" t="s">
        <v>759</v>
      </c>
      <c r="BA16" s="141" t="s">
        <v>2</v>
      </c>
      <c r="BB16" s="128"/>
    </row>
    <row r="17" spans="1:54" ht="15" customHeight="1">
      <c r="A17" s="2"/>
      <c r="B17" s="8">
        <f aca="true" t="shared" si="2" ref="B17:B22">+B16+1</f>
        <v>11</v>
      </c>
      <c r="C17" s="2" t="s">
        <v>484</v>
      </c>
      <c r="D17" s="2"/>
      <c r="E17" s="2"/>
      <c r="F17" s="2"/>
      <c r="G17" s="2"/>
      <c r="H17" s="2"/>
      <c r="I17" s="2"/>
      <c r="J17" s="2"/>
      <c r="K17" s="2"/>
      <c r="L17" s="2"/>
      <c r="M17" s="2"/>
      <c r="N17" s="2"/>
      <c r="O17" s="2"/>
      <c r="P17" s="2"/>
      <c r="Q17" s="2"/>
      <c r="S17" s="62">
        <v>0</v>
      </c>
      <c r="T17" s="103"/>
      <c r="U17" s="46">
        <f t="shared" si="1"/>
        <v>11</v>
      </c>
      <c r="Y17" s="78"/>
      <c r="AE17" s="183" t="s">
        <v>1091</v>
      </c>
      <c r="AF17" s="183" t="s">
        <v>202</v>
      </c>
      <c r="AG17" s="183" t="s">
        <v>118</v>
      </c>
      <c r="AH17" s="183">
        <v>1</v>
      </c>
      <c r="AI17" s="91"/>
      <c r="AJ17" s="183" t="s">
        <v>8</v>
      </c>
      <c r="AK17" s="183" t="s">
        <v>479</v>
      </c>
      <c r="AL17" s="183" t="s">
        <v>8</v>
      </c>
      <c r="AM17" s="183" t="s">
        <v>3</v>
      </c>
      <c r="AN17" s="183"/>
      <c r="AO17" s="187"/>
      <c r="AP17" s="92"/>
      <c r="AS17" s="1"/>
      <c r="AT17" s="1"/>
      <c r="AU17" s="1"/>
      <c r="AV17" s="1"/>
      <c r="AY17" s="145" t="s">
        <v>147</v>
      </c>
      <c r="AZ17" s="134" t="s">
        <v>760</v>
      </c>
      <c r="BA17" s="140" t="s">
        <v>3</v>
      </c>
      <c r="BB17" s="130"/>
    </row>
    <row r="18" spans="1:54" ht="15" customHeight="1">
      <c r="A18" s="2"/>
      <c r="B18" s="8">
        <f t="shared" si="2"/>
        <v>12</v>
      </c>
      <c r="C18" s="4" t="s">
        <v>486</v>
      </c>
      <c r="D18" s="2"/>
      <c r="E18" s="2"/>
      <c r="F18" s="2"/>
      <c r="G18" s="2"/>
      <c r="H18" s="2"/>
      <c r="I18" s="2"/>
      <c r="J18" s="2"/>
      <c r="K18" s="2"/>
      <c r="L18" s="2"/>
      <c r="M18" s="2"/>
      <c r="N18" s="2"/>
      <c r="O18" s="1"/>
      <c r="P18" s="2"/>
      <c r="Q18" s="2"/>
      <c r="R18" s="12"/>
      <c r="S18" s="63">
        <f>V16+S17</f>
        <v>0</v>
      </c>
      <c r="T18" s="66"/>
      <c r="U18" s="46">
        <f t="shared" si="1"/>
        <v>12</v>
      </c>
      <c r="V18" s="1"/>
      <c r="Y18" s="78"/>
      <c r="AE18" s="183" t="s">
        <v>258</v>
      </c>
      <c r="AF18" s="183" t="s">
        <v>154</v>
      </c>
      <c r="AG18" s="183" t="s">
        <v>118</v>
      </c>
      <c r="AH18" s="183">
        <v>1</v>
      </c>
      <c r="AI18" s="91"/>
      <c r="AJ18" s="183" t="s">
        <v>9</v>
      </c>
      <c r="AK18" s="183" t="s">
        <v>479</v>
      </c>
      <c r="AL18" s="183" t="s">
        <v>9</v>
      </c>
      <c r="AM18" s="183" t="s">
        <v>3</v>
      </c>
      <c r="AN18" s="183"/>
      <c r="AO18" s="187"/>
      <c r="AP18" s="92"/>
      <c r="AS18" s="4" t="s">
        <v>813</v>
      </c>
      <c r="AT18" s="4"/>
      <c r="AU18" s="4"/>
      <c r="AV18" s="206" t="s">
        <v>1152</v>
      </c>
      <c r="AW18" s="4">
        <v>71361</v>
      </c>
      <c r="AY18" s="145" t="s">
        <v>135</v>
      </c>
      <c r="AZ18" s="134" t="s">
        <v>761</v>
      </c>
      <c r="BA18" s="140" t="s">
        <v>3</v>
      </c>
      <c r="BB18" s="130"/>
    </row>
    <row r="19" spans="1:54" ht="15" customHeight="1">
      <c r="A19" s="2"/>
      <c r="B19" s="8">
        <f t="shared" si="2"/>
        <v>13</v>
      </c>
      <c r="C19" s="13" t="s">
        <v>467</v>
      </c>
      <c r="D19" s="2"/>
      <c r="E19" s="2"/>
      <c r="F19" s="2"/>
      <c r="G19" s="2"/>
      <c r="H19" s="2"/>
      <c r="I19" s="2"/>
      <c r="J19" s="2"/>
      <c r="K19" s="2"/>
      <c r="L19" s="2"/>
      <c r="M19" s="2"/>
      <c r="N19" s="2"/>
      <c r="O19" s="1"/>
      <c r="P19" s="2"/>
      <c r="Q19" s="2"/>
      <c r="R19" s="2"/>
      <c r="S19" s="64" t="s">
        <v>485</v>
      </c>
      <c r="T19" s="104"/>
      <c r="U19" s="46">
        <f t="shared" si="1"/>
        <v>13</v>
      </c>
      <c r="V19" s="191" t="str">
        <f>IF(V20&gt;0,(IF($S$19="Housing Allowance"," ","&lt; ERROR. Change Line 13 or 14."))," ")</f>
        <v> </v>
      </c>
      <c r="W19" s="11"/>
      <c r="AE19" s="183" t="s">
        <v>630</v>
      </c>
      <c r="AF19" s="183" t="s">
        <v>172</v>
      </c>
      <c r="AG19" s="183" t="s">
        <v>118</v>
      </c>
      <c r="AH19" s="183">
        <v>1</v>
      </c>
      <c r="AI19" s="91"/>
      <c r="AJ19" s="183" t="s">
        <v>546</v>
      </c>
      <c r="AK19" s="183" t="s">
        <v>479</v>
      </c>
      <c r="AL19" s="183" t="s">
        <v>919</v>
      </c>
      <c r="AM19" s="183" t="s">
        <v>3</v>
      </c>
      <c r="AN19" s="183"/>
      <c r="AO19" s="187"/>
      <c r="AP19" s="92"/>
      <c r="AS19" s="177" t="s">
        <v>807</v>
      </c>
      <c r="AT19" s="178"/>
      <c r="AU19" s="178"/>
      <c r="AV19" s="178"/>
      <c r="AW19" s="179"/>
      <c r="AX19" s="1"/>
      <c r="AY19" s="145" t="s">
        <v>497</v>
      </c>
      <c r="AZ19" s="134" t="s">
        <v>764</v>
      </c>
      <c r="BA19" s="140" t="s">
        <v>3</v>
      </c>
      <c r="BB19" s="130"/>
    </row>
    <row r="20" spans="1:54" ht="15" customHeight="1">
      <c r="A20" s="2"/>
      <c r="B20" s="8">
        <f t="shared" si="2"/>
        <v>14</v>
      </c>
      <c r="C20" s="13" t="s">
        <v>468</v>
      </c>
      <c r="D20" s="2"/>
      <c r="E20" s="2"/>
      <c r="F20" s="2"/>
      <c r="G20" s="2"/>
      <c r="H20" s="2"/>
      <c r="I20" s="2"/>
      <c r="J20" s="2"/>
      <c r="K20" s="2"/>
      <c r="L20" s="2"/>
      <c r="M20" s="2"/>
      <c r="N20" s="2"/>
      <c r="O20" s="2"/>
      <c r="P20" s="2"/>
      <c r="Q20" s="2"/>
      <c r="R20" s="2"/>
      <c r="S20" s="23"/>
      <c r="T20" s="67"/>
      <c r="U20" s="46">
        <f t="shared" si="1"/>
        <v>14</v>
      </c>
      <c r="V20" s="193">
        <v>0</v>
      </c>
      <c r="Y20" s="78"/>
      <c r="AE20" s="183" t="s">
        <v>632</v>
      </c>
      <c r="AF20" s="183" t="s">
        <v>172</v>
      </c>
      <c r="AG20" s="183" t="s">
        <v>113</v>
      </c>
      <c r="AH20" s="183">
        <v>1</v>
      </c>
      <c r="AI20" s="91"/>
      <c r="AJ20" s="183" t="s">
        <v>615</v>
      </c>
      <c r="AK20" s="183" t="s">
        <v>479</v>
      </c>
      <c r="AL20" s="183" t="s">
        <v>920</v>
      </c>
      <c r="AM20" s="183" t="s">
        <v>3</v>
      </c>
      <c r="AN20" s="183"/>
      <c r="AO20" s="187"/>
      <c r="AP20" s="92"/>
      <c r="AS20" s="172"/>
      <c r="AT20" s="173"/>
      <c r="AU20" s="176" t="s">
        <v>809</v>
      </c>
      <c r="AV20" s="174" t="s">
        <v>808</v>
      </c>
      <c r="AW20" s="174" t="s">
        <v>810</v>
      </c>
      <c r="AY20" s="145" t="s">
        <v>126</v>
      </c>
      <c r="AZ20" s="134" t="s">
        <v>762</v>
      </c>
      <c r="BA20" s="140" t="s">
        <v>3</v>
      </c>
      <c r="BB20" s="128"/>
    </row>
    <row r="21" spans="2:54" ht="15" customHeight="1">
      <c r="B21" s="8">
        <f t="shared" si="2"/>
        <v>15</v>
      </c>
      <c r="C21" s="2" t="s">
        <v>732</v>
      </c>
      <c r="E21" s="2"/>
      <c r="F21" s="2"/>
      <c r="G21" s="2"/>
      <c r="H21" s="2"/>
      <c r="I21" s="2"/>
      <c r="J21" s="2"/>
      <c r="K21" s="2"/>
      <c r="L21" s="2"/>
      <c r="M21" s="2"/>
      <c r="N21" s="2"/>
      <c r="O21" s="2"/>
      <c r="P21" s="2"/>
      <c r="R21" s="1"/>
      <c r="S21" s="62">
        <v>0</v>
      </c>
      <c r="T21" s="105"/>
      <c r="U21" s="46">
        <f t="shared" si="1"/>
        <v>15</v>
      </c>
      <c r="V21" s="14"/>
      <c r="Y21" s="78"/>
      <c r="AE21" s="183" t="s">
        <v>1092</v>
      </c>
      <c r="AF21" s="183" t="s">
        <v>169</v>
      </c>
      <c r="AG21" s="183" t="s">
        <v>113</v>
      </c>
      <c r="AH21" s="183">
        <v>1</v>
      </c>
      <c r="AI21" s="91"/>
      <c r="AJ21" s="183" t="s">
        <v>716</v>
      </c>
      <c r="AK21" s="183" t="s">
        <v>479</v>
      </c>
      <c r="AL21" s="183" t="s">
        <v>716</v>
      </c>
      <c r="AM21" s="183" t="s">
        <v>3</v>
      </c>
      <c r="AN21" s="183"/>
      <c r="AO21" s="187"/>
      <c r="AP21" s="92"/>
      <c r="AS21" s="172" t="s">
        <v>803</v>
      </c>
      <c r="AT21" s="173"/>
      <c r="AU21" s="175">
        <v>1</v>
      </c>
      <c r="AV21" s="189">
        <f>2*AW18</f>
        <v>142722</v>
      </c>
      <c r="AW21" s="196">
        <v>0.03</v>
      </c>
      <c r="AY21" s="145" t="s">
        <v>119</v>
      </c>
      <c r="AZ21" s="134" t="s">
        <v>763</v>
      </c>
      <c r="BA21" s="137" t="s">
        <v>3</v>
      </c>
      <c r="BB21" s="128"/>
    </row>
    <row r="22" spans="1:54" ht="15" customHeight="1">
      <c r="A22" s="2"/>
      <c r="B22" s="8">
        <f t="shared" si="2"/>
        <v>16</v>
      </c>
      <c r="C22" s="15" t="s">
        <v>469</v>
      </c>
      <c r="D22" s="15"/>
      <c r="E22" s="15"/>
      <c r="F22" s="15"/>
      <c r="G22" s="15"/>
      <c r="H22" s="15"/>
      <c r="I22" s="15"/>
      <c r="J22" s="15"/>
      <c r="K22" s="15"/>
      <c r="L22" s="15"/>
      <c r="M22" s="15"/>
      <c r="N22" s="15"/>
      <c r="O22" s="1"/>
      <c r="P22" s="15"/>
      <c r="Q22" s="16"/>
      <c r="S22" s="204">
        <f>IF($S$19="Parsonage",+$S$18*1.25,(IF(S19="HOUSING ALLOWANCE",+$S$18+$V$20,S18)))</f>
        <v>0</v>
      </c>
      <c r="T22" s="68"/>
      <c r="U22" s="46">
        <f t="shared" si="1"/>
        <v>16</v>
      </c>
      <c r="V22" s="14"/>
      <c r="Y22" s="78"/>
      <c r="AE22" s="183" t="s">
        <v>662</v>
      </c>
      <c r="AF22" s="183" t="s">
        <v>279</v>
      </c>
      <c r="AG22" s="183" t="s">
        <v>118</v>
      </c>
      <c r="AH22" s="183">
        <v>1</v>
      </c>
      <c r="AI22" s="91"/>
      <c r="AJ22" s="183" t="s">
        <v>622</v>
      </c>
      <c r="AK22" s="183" t="s">
        <v>479</v>
      </c>
      <c r="AL22" s="183" t="s">
        <v>921</v>
      </c>
      <c r="AM22" s="183" t="s">
        <v>3</v>
      </c>
      <c r="AN22" s="183"/>
      <c r="AO22" s="187"/>
      <c r="AP22" s="92"/>
      <c r="AS22" s="172" t="s">
        <v>804</v>
      </c>
      <c r="AT22" s="173"/>
      <c r="AU22" s="175">
        <v>1</v>
      </c>
      <c r="AV22" s="174" t="s">
        <v>811</v>
      </c>
      <c r="AW22" s="197">
        <v>5866</v>
      </c>
      <c r="AY22" s="145" t="s">
        <v>693</v>
      </c>
      <c r="AZ22" s="134" t="s">
        <v>765</v>
      </c>
      <c r="BA22" s="137" t="s">
        <v>3</v>
      </c>
      <c r="BB22" s="128"/>
    </row>
    <row r="23" spans="1:53" ht="15" customHeight="1">
      <c r="A23" s="2"/>
      <c r="B23" s="18" t="s">
        <v>645</v>
      </c>
      <c r="C23" s="19"/>
      <c r="D23" s="19"/>
      <c r="E23" s="19"/>
      <c r="F23" s="19"/>
      <c r="G23" s="19"/>
      <c r="H23" s="19"/>
      <c r="I23" s="19"/>
      <c r="J23" s="19"/>
      <c r="K23" s="19"/>
      <c r="L23" s="19"/>
      <c r="M23" s="19"/>
      <c r="N23" s="19"/>
      <c r="O23" s="19"/>
      <c r="P23" s="19"/>
      <c r="Q23" s="19"/>
      <c r="R23" s="19"/>
      <c r="S23" s="20"/>
      <c r="T23" s="65"/>
      <c r="U23" s="20"/>
      <c r="Y23" s="78"/>
      <c r="AE23" s="183" t="s">
        <v>180</v>
      </c>
      <c r="AF23" s="183" t="s">
        <v>135</v>
      </c>
      <c r="AG23" s="183" t="s">
        <v>118</v>
      </c>
      <c r="AH23" s="183">
        <v>0.5</v>
      </c>
      <c r="AI23" s="91"/>
      <c r="AJ23" s="183" t="s">
        <v>10</v>
      </c>
      <c r="AK23" s="183" t="s">
        <v>479</v>
      </c>
      <c r="AL23" s="183" t="s">
        <v>10</v>
      </c>
      <c r="AM23" s="183" t="s">
        <v>3</v>
      </c>
      <c r="AN23" s="183"/>
      <c r="AO23" s="187"/>
      <c r="AP23" s="92"/>
      <c r="AS23" s="172" t="s">
        <v>805</v>
      </c>
      <c r="AT23" s="173"/>
      <c r="AU23" s="175">
        <v>1</v>
      </c>
      <c r="AV23" s="174" t="s">
        <v>811</v>
      </c>
      <c r="AW23" s="196">
        <v>0.03</v>
      </c>
      <c r="AY23" s="145" t="s">
        <v>115</v>
      </c>
      <c r="AZ23" s="134" t="s">
        <v>132</v>
      </c>
      <c r="BA23" s="137" t="s">
        <v>3</v>
      </c>
    </row>
    <row r="24" spans="1:53" ht="15" customHeight="1">
      <c r="A24" s="2"/>
      <c r="B24" s="6" t="s">
        <v>490</v>
      </c>
      <c r="C24" s="7" t="s">
        <v>492</v>
      </c>
      <c r="D24" s="7"/>
      <c r="E24" s="7"/>
      <c r="F24" s="7"/>
      <c r="G24" s="7"/>
      <c r="H24" s="7"/>
      <c r="I24" s="7"/>
      <c r="J24" s="7"/>
      <c r="K24" s="7"/>
      <c r="L24" s="7"/>
      <c r="M24" s="7"/>
      <c r="N24" s="7"/>
      <c r="O24" s="7"/>
      <c r="P24" s="7"/>
      <c r="Q24" s="7"/>
      <c r="R24" s="7"/>
      <c r="S24" s="7"/>
      <c r="T24" s="7"/>
      <c r="U24" s="6" t="s">
        <v>490</v>
      </c>
      <c r="V24" s="6" t="s">
        <v>656</v>
      </c>
      <c r="Y24" s="78"/>
      <c r="AE24" s="183" t="s">
        <v>409</v>
      </c>
      <c r="AF24" s="183" t="s">
        <v>172</v>
      </c>
      <c r="AG24" s="183" t="s">
        <v>118</v>
      </c>
      <c r="AH24" s="183">
        <v>1</v>
      </c>
      <c r="AI24" s="91"/>
      <c r="AJ24" s="183" t="s">
        <v>11</v>
      </c>
      <c r="AK24" s="183" t="s">
        <v>479</v>
      </c>
      <c r="AL24" s="183" t="s">
        <v>11</v>
      </c>
      <c r="AM24" s="183" t="s">
        <v>3</v>
      </c>
      <c r="AN24" s="183"/>
      <c r="AO24" s="187"/>
      <c r="AP24" s="92"/>
      <c r="AS24" s="172" t="s">
        <v>806</v>
      </c>
      <c r="AT24" s="173"/>
      <c r="AU24" s="175" t="s">
        <v>812</v>
      </c>
      <c r="AV24" s="174" t="s">
        <v>811</v>
      </c>
      <c r="AW24" s="196">
        <v>0.09</v>
      </c>
      <c r="AY24" s="145" t="s">
        <v>116</v>
      </c>
      <c r="AZ24" s="134"/>
      <c r="BA24" s="137" t="s">
        <v>3</v>
      </c>
    </row>
    <row r="25" spans="1:56" ht="15" customHeight="1">
      <c r="A25" s="2"/>
      <c r="B25" s="8">
        <f>+B22+1</f>
        <v>17</v>
      </c>
      <c r="C25" s="2" t="s">
        <v>910</v>
      </c>
      <c r="D25" s="2"/>
      <c r="E25" s="2"/>
      <c r="F25" s="2"/>
      <c r="G25" s="2"/>
      <c r="H25" s="2"/>
      <c r="I25" s="2"/>
      <c r="J25" s="2"/>
      <c r="K25" s="2"/>
      <c r="L25" s="17"/>
      <c r="M25" s="17"/>
      <c r="N25" s="17"/>
      <c r="O25" s="17"/>
      <c r="P25" s="17"/>
      <c r="Q25" s="17"/>
      <c r="R25" s="17"/>
      <c r="S25" s="106" t="e">
        <f>IF((VLOOKUP($S$9,$AY$5:$BA$26,3)="NO"),"NO",IF($S$10=1,"YES","NO"))</f>
        <v>#N/A</v>
      </c>
      <c r="T25" s="107"/>
      <c r="U25" s="8">
        <f>+B25</f>
        <v>17</v>
      </c>
      <c r="V25" s="30"/>
      <c r="Y25" s="78"/>
      <c r="AE25" s="183" t="s">
        <v>309</v>
      </c>
      <c r="AF25" s="183" t="s">
        <v>172</v>
      </c>
      <c r="AG25" s="183" t="s">
        <v>118</v>
      </c>
      <c r="AH25" s="183">
        <v>1</v>
      </c>
      <c r="AI25" s="91"/>
      <c r="AJ25" s="183" t="s">
        <v>819</v>
      </c>
      <c r="AK25" s="183" t="s">
        <v>479</v>
      </c>
      <c r="AL25" s="183" t="s">
        <v>819</v>
      </c>
      <c r="AM25" s="183" t="s">
        <v>3</v>
      </c>
      <c r="AN25" s="183"/>
      <c r="AO25" s="187"/>
      <c r="AP25" s="92"/>
      <c r="AY25" s="145"/>
      <c r="AZ25" s="134" t="s">
        <v>128</v>
      </c>
      <c r="BA25" s="137" t="s">
        <v>3</v>
      </c>
      <c r="BC25" s="1"/>
      <c r="BD25" s="1"/>
    </row>
    <row r="26" spans="1:56" ht="15" customHeight="1">
      <c r="A26" s="2"/>
      <c r="B26" s="8">
        <f>1+B25</f>
        <v>18</v>
      </c>
      <c r="C26" s="13" t="s">
        <v>494</v>
      </c>
      <c r="D26" s="2"/>
      <c r="E26" s="2"/>
      <c r="F26" s="2"/>
      <c r="G26" s="2"/>
      <c r="H26" s="2"/>
      <c r="I26" s="2"/>
      <c r="J26" s="2"/>
      <c r="K26" s="2"/>
      <c r="L26" s="2"/>
      <c r="M26" s="2"/>
      <c r="N26" s="2"/>
      <c r="O26" s="1"/>
      <c r="P26" s="1"/>
      <c r="Q26" s="1"/>
      <c r="R26" s="231" t="s">
        <v>646</v>
      </c>
      <c r="S26" s="232"/>
      <c r="T26" s="108"/>
      <c r="U26" s="70">
        <f aca="true" t="shared" si="3" ref="U26:U31">+B27</f>
        <v>19</v>
      </c>
      <c r="V26" s="199"/>
      <c r="AE26" s="183" t="s">
        <v>308</v>
      </c>
      <c r="AF26" s="183" t="s">
        <v>172</v>
      </c>
      <c r="AG26" s="183" t="s">
        <v>118</v>
      </c>
      <c r="AH26" s="183">
        <v>1</v>
      </c>
      <c r="AI26" s="91"/>
      <c r="AJ26" s="183" t="s">
        <v>773</v>
      </c>
      <c r="AK26" s="183" t="s">
        <v>479</v>
      </c>
      <c r="AL26" s="183" t="s">
        <v>773</v>
      </c>
      <c r="AM26" s="183" t="s">
        <v>3</v>
      </c>
      <c r="AN26" s="183"/>
      <c r="AO26" s="187"/>
      <c r="AP26" s="92"/>
      <c r="AY26" s="146"/>
      <c r="AZ26" s="142"/>
      <c r="BA26" s="143"/>
      <c r="BC26" s="1"/>
      <c r="BD26" s="1"/>
    </row>
    <row r="27" spans="1:56" ht="15" customHeight="1">
      <c r="A27" s="1"/>
      <c r="B27" s="8">
        <f>+B26+1</f>
        <v>19</v>
      </c>
      <c r="C27" s="2" t="s">
        <v>734</v>
      </c>
      <c r="D27" s="2"/>
      <c r="E27" s="2"/>
      <c r="F27" s="2"/>
      <c r="G27" s="2"/>
      <c r="H27" s="2"/>
      <c r="I27" s="2"/>
      <c r="J27" s="2"/>
      <c r="K27" s="2"/>
      <c r="L27" s="2"/>
      <c r="M27" s="2"/>
      <c r="N27" s="2"/>
      <c r="O27" s="30"/>
      <c r="P27" s="2"/>
      <c r="Q27" s="2"/>
      <c r="R27" s="10"/>
      <c r="S27" s="200" t="e">
        <f>(IF(S25="No","0",VLOOKUP($R$26,Rates,2)))</f>
        <v>#N/A</v>
      </c>
      <c r="T27" s="48"/>
      <c r="U27" s="70">
        <f t="shared" si="3"/>
        <v>20</v>
      </c>
      <c r="V27" s="2"/>
      <c r="Y27" s="78"/>
      <c r="AE27" s="183" t="s">
        <v>294</v>
      </c>
      <c r="AF27" s="183" t="s">
        <v>172</v>
      </c>
      <c r="AG27" s="183" t="s">
        <v>118</v>
      </c>
      <c r="AH27" s="183">
        <v>1</v>
      </c>
      <c r="AI27" s="91"/>
      <c r="AJ27" s="183" t="s">
        <v>551</v>
      </c>
      <c r="AK27" s="183" t="s">
        <v>479</v>
      </c>
      <c r="AL27" s="183" t="s">
        <v>922</v>
      </c>
      <c r="AM27" s="183" t="s">
        <v>3</v>
      </c>
      <c r="AN27" s="183"/>
      <c r="AO27" s="187"/>
      <c r="AP27" s="92"/>
      <c r="BC27" s="1"/>
      <c r="BD27" s="1"/>
    </row>
    <row r="28" spans="1:56" ht="15" customHeight="1">
      <c r="A28" s="2"/>
      <c r="B28" s="8">
        <f aca="true" t="shared" si="4" ref="B28:B47">+B27+1</f>
        <v>20</v>
      </c>
      <c r="C28" s="2" t="s">
        <v>470</v>
      </c>
      <c r="D28" s="2"/>
      <c r="E28" s="2"/>
      <c r="F28" s="2"/>
      <c r="G28" s="2"/>
      <c r="H28" s="2"/>
      <c r="I28" s="2"/>
      <c r="J28" s="2"/>
      <c r="K28" s="2"/>
      <c r="L28" s="2"/>
      <c r="M28" s="2"/>
      <c r="N28" s="2"/>
      <c r="O28" s="2"/>
      <c r="P28" s="2"/>
      <c r="Q28" s="2"/>
      <c r="R28" s="2"/>
      <c r="S28" s="14"/>
      <c r="T28" s="49"/>
      <c r="U28" s="70">
        <f t="shared" si="3"/>
        <v>21</v>
      </c>
      <c r="V28" s="53" t="e">
        <f>IF(S25="NO","0",(VLOOKUP($R$26,$AS$13:$AX$18,3)))</f>
        <v>#N/A</v>
      </c>
      <c r="Y28" s="78"/>
      <c r="AE28" s="183" t="s">
        <v>198</v>
      </c>
      <c r="AF28" s="183" t="s">
        <v>211</v>
      </c>
      <c r="AG28" s="183" t="s">
        <v>118</v>
      </c>
      <c r="AH28" s="183">
        <v>1</v>
      </c>
      <c r="AI28" s="91"/>
      <c r="AJ28" s="183" t="s">
        <v>549</v>
      </c>
      <c r="AK28" s="183" t="s">
        <v>479</v>
      </c>
      <c r="AL28" s="183" t="s">
        <v>923</v>
      </c>
      <c r="AM28" s="183" t="s">
        <v>3</v>
      </c>
      <c r="AN28" s="183"/>
      <c r="AO28" s="187"/>
      <c r="AP28" s="92"/>
      <c r="BC28" s="1"/>
      <c r="BD28" s="1"/>
    </row>
    <row r="29" spans="1:56" ht="15" customHeight="1">
      <c r="A29" s="2"/>
      <c r="B29" s="8">
        <f t="shared" si="4"/>
        <v>21</v>
      </c>
      <c r="C29" s="2" t="s">
        <v>737</v>
      </c>
      <c r="D29" s="2"/>
      <c r="E29" s="2"/>
      <c r="F29" s="2"/>
      <c r="G29" s="2"/>
      <c r="H29" s="2"/>
      <c r="I29" s="2"/>
      <c r="J29" s="2"/>
      <c r="K29" s="2"/>
      <c r="L29" s="2"/>
      <c r="M29" s="2"/>
      <c r="N29" s="2"/>
      <c r="O29" s="2"/>
      <c r="P29" s="2"/>
      <c r="Q29" s="2"/>
      <c r="R29" s="10"/>
      <c r="S29" s="61" t="e">
        <f>+$S$27-$V$28</f>
        <v>#N/A</v>
      </c>
      <c r="T29" s="50"/>
      <c r="U29" s="70">
        <f t="shared" si="3"/>
        <v>22</v>
      </c>
      <c r="V29" s="14"/>
      <c r="Y29" s="78"/>
      <c r="AE29" s="183" t="s">
        <v>663</v>
      </c>
      <c r="AF29" s="183" t="s">
        <v>172</v>
      </c>
      <c r="AG29" s="183" t="s">
        <v>118</v>
      </c>
      <c r="AH29" s="183">
        <v>1</v>
      </c>
      <c r="AI29" s="91"/>
      <c r="AJ29" s="183" t="s">
        <v>556</v>
      </c>
      <c r="AK29" s="183" t="s">
        <v>479</v>
      </c>
      <c r="AL29" s="183" t="s">
        <v>924</v>
      </c>
      <c r="AM29" s="183" t="s">
        <v>3</v>
      </c>
      <c r="AN29" s="183"/>
      <c r="AO29" s="187"/>
      <c r="AP29" s="92"/>
      <c r="BC29" s="1"/>
      <c r="BD29" s="1"/>
    </row>
    <row r="30" spans="1:56" ht="15" customHeight="1">
      <c r="A30" s="2"/>
      <c r="B30" s="8">
        <f t="shared" si="4"/>
        <v>22</v>
      </c>
      <c r="D30" s="2" t="s">
        <v>738</v>
      </c>
      <c r="E30" s="2"/>
      <c r="F30" s="2"/>
      <c r="G30" s="2"/>
      <c r="H30" s="2"/>
      <c r="I30" s="2"/>
      <c r="J30" s="2"/>
      <c r="K30" s="2"/>
      <c r="L30" s="2"/>
      <c r="M30" s="2"/>
      <c r="N30" s="2"/>
      <c r="O30" s="2"/>
      <c r="P30" s="2"/>
      <c r="Q30" s="2"/>
      <c r="R30" s="2"/>
      <c r="S30" s="14"/>
      <c r="T30" s="14"/>
      <c r="U30" s="70">
        <f t="shared" si="3"/>
        <v>23</v>
      </c>
      <c r="V30" s="52">
        <v>0</v>
      </c>
      <c r="W30" s="208" t="e">
        <f>IF(V30&gt;S29,"&lt; ERROR Lower Amount. Exceeds Cost of Insurance"," ")</f>
        <v>#N/A</v>
      </c>
      <c r="AE30" s="183" t="s">
        <v>415</v>
      </c>
      <c r="AF30" s="183" t="s">
        <v>172</v>
      </c>
      <c r="AG30" s="183" t="s">
        <v>118</v>
      </c>
      <c r="AH30" s="183">
        <v>1</v>
      </c>
      <c r="AI30" s="91"/>
      <c r="AJ30" s="183" t="s">
        <v>12</v>
      </c>
      <c r="AK30" s="183" t="s">
        <v>479</v>
      </c>
      <c r="AL30" s="183" t="s">
        <v>12</v>
      </c>
      <c r="AM30" s="183" t="s">
        <v>3</v>
      </c>
      <c r="AN30" s="183"/>
      <c r="AO30" s="187"/>
      <c r="AP30" s="92"/>
      <c r="BC30" s="1"/>
      <c r="BD30" s="1"/>
    </row>
    <row r="31" spans="1:42" ht="15" customHeight="1">
      <c r="A31" s="42"/>
      <c r="B31" s="8">
        <f t="shared" si="4"/>
        <v>23</v>
      </c>
      <c r="C31" s="21" t="s">
        <v>471</v>
      </c>
      <c r="D31" s="2"/>
      <c r="E31" s="2"/>
      <c r="F31" s="2"/>
      <c r="G31" s="2"/>
      <c r="H31" s="2"/>
      <c r="I31" s="2"/>
      <c r="J31" s="2"/>
      <c r="K31" s="2"/>
      <c r="L31" s="2"/>
      <c r="M31" s="2"/>
      <c r="N31" s="2"/>
      <c r="O31" s="2"/>
      <c r="P31" s="2"/>
      <c r="Q31" s="2"/>
      <c r="R31" s="2"/>
      <c r="S31" s="2"/>
      <c r="T31" s="2"/>
      <c r="U31" s="70">
        <f t="shared" si="3"/>
        <v>24</v>
      </c>
      <c r="V31" s="53" t="e">
        <f>IF(V30&gt;S29,(V28+S29),(SUM(V28:V30)))</f>
        <v>#N/A</v>
      </c>
      <c r="Y31" s="78"/>
      <c r="AE31" s="183" t="s">
        <v>270</v>
      </c>
      <c r="AF31" s="183" t="s">
        <v>211</v>
      </c>
      <c r="AG31" s="183" t="s">
        <v>118</v>
      </c>
      <c r="AH31" s="183">
        <v>1</v>
      </c>
      <c r="AI31" s="91"/>
      <c r="AJ31" s="183" t="s">
        <v>526</v>
      </c>
      <c r="AK31" s="183" t="s">
        <v>479</v>
      </c>
      <c r="AL31" s="183" t="s">
        <v>925</v>
      </c>
      <c r="AM31" s="183" t="s">
        <v>3</v>
      </c>
      <c r="AN31" s="183"/>
      <c r="AO31" s="187"/>
      <c r="AP31" s="92"/>
    </row>
    <row r="32" spans="1:48" ht="15" customHeight="1">
      <c r="A32" s="2"/>
      <c r="B32" s="8">
        <f t="shared" si="4"/>
        <v>24</v>
      </c>
      <c r="C32" s="44" t="s">
        <v>491</v>
      </c>
      <c r="D32" s="44"/>
      <c r="E32" s="44"/>
      <c r="F32" s="44"/>
      <c r="G32" s="44"/>
      <c r="H32" s="44"/>
      <c r="I32" s="44"/>
      <c r="J32" s="44"/>
      <c r="K32" s="44"/>
      <c r="L32" s="44"/>
      <c r="M32" s="44"/>
      <c r="N32" s="44"/>
      <c r="O32" s="44"/>
      <c r="P32" s="44"/>
      <c r="Q32" s="44"/>
      <c r="R32" s="44"/>
      <c r="S32" s="44"/>
      <c r="T32" s="44"/>
      <c r="U32" s="43" t="s">
        <v>490</v>
      </c>
      <c r="V32" s="43" t="s">
        <v>656</v>
      </c>
      <c r="W32" s="45"/>
      <c r="X32" s="45"/>
      <c r="Y32" s="78"/>
      <c r="AE32" s="183" t="s">
        <v>146</v>
      </c>
      <c r="AF32" s="183" t="s">
        <v>147</v>
      </c>
      <c r="AG32" s="183" t="s">
        <v>113</v>
      </c>
      <c r="AH32" s="183">
        <v>0.25</v>
      </c>
      <c r="AI32" s="91"/>
      <c r="AJ32" s="183" t="s">
        <v>13</v>
      </c>
      <c r="AK32" s="183" t="s">
        <v>479</v>
      </c>
      <c r="AL32" s="183" t="s">
        <v>13</v>
      </c>
      <c r="AM32" s="183" t="s">
        <v>3</v>
      </c>
      <c r="AN32" s="183"/>
      <c r="AO32" s="187"/>
      <c r="AP32" s="112"/>
      <c r="AS32" s="109"/>
      <c r="AT32" s="109"/>
      <c r="AU32" s="109"/>
      <c r="AV32" s="109"/>
    </row>
    <row r="33" spans="1:42" ht="15" customHeight="1">
      <c r="A33" s="2"/>
      <c r="B33" s="43" t="s">
        <v>490</v>
      </c>
      <c r="C33" s="21" t="s">
        <v>483</v>
      </c>
      <c r="D33" s="2"/>
      <c r="E33" s="2"/>
      <c r="F33" s="2"/>
      <c r="G33" s="2"/>
      <c r="H33" s="2"/>
      <c r="I33" s="2"/>
      <c r="J33" s="2"/>
      <c r="K33" s="2"/>
      <c r="L33" s="2"/>
      <c r="M33" s="2"/>
      <c r="N33" s="2"/>
      <c r="O33" s="2"/>
      <c r="P33" s="2"/>
      <c r="Q33" s="2"/>
      <c r="R33" s="2"/>
      <c r="S33" s="2"/>
      <c r="T33" s="2"/>
      <c r="U33" s="8">
        <f>+B34</f>
        <v>25</v>
      </c>
      <c r="V33" s="52">
        <v>0</v>
      </c>
      <c r="Y33" s="110"/>
      <c r="AE33" s="183" t="s">
        <v>1093</v>
      </c>
      <c r="AF33" s="183" t="s">
        <v>293</v>
      </c>
      <c r="AG33" s="183" t="s">
        <v>118</v>
      </c>
      <c r="AH33" s="183">
        <v>1</v>
      </c>
      <c r="AI33" s="91"/>
      <c r="AJ33" s="183" t="s">
        <v>14</v>
      </c>
      <c r="AK33" s="183" t="s">
        <v>659</v>
      </c>
      <c r="AL33" s="183" t="s">
        <v>14</v>
      </c>
      <c r="AM33" s="183" t="s">
        <v>3</v>
      </c>
      <c r="AN33" s="183"/>
      <c r="AO33" s="187"/>
      <c r="AP33" s="92"/>
    </row>
    <row r="34" spans="1:129" s="109" customFormat="1" ht="15" customHeight="1">
      <c r="A34" s="2"/>
      <c r="B34" s="8">
        <f>+B32+1</f>
        <v>25</v>
      </c>
      <c r="C34" s="7" t="s">
        <v>493</v>
      </c>
      <c r="D34" s="7"/>
      <c r="E34" s="7"/>
      <c r="F34" s="7"/>
      <c r="G34" s="7"/>
      <c r="H34" s="7"/>
      <c r="I34" s="7"/>
      <c r="J34" s="7"/>
      <c r="K34" s="7"/>
      <c r="L34" s="7"/>
      <c r="M34" s="7"/>
      <c r="N34" s="7"/>
      <c r="O34" s="7"/>
      <c r="P34" s="7"/>
      <c r="Q34" s="7"/>
      <c r="R34" s="7"/>
      <c r="S34" s="7"/>
      <c r="T34" s="7"/>
      <c r="U34" s="6" t="s">
        <v>490</v>
      </c>
      <c r="V34" s="6" t="s">
        <v>656</v>
      </c>
      <c r="W34" s="1"/>
      <c r="X34" s="1"/>
      <c r="Y34" s="78"/>
      <c r="Z34" s="162"/>
      <c r="AA34" s="162"/>
      <c r="AB34" s="162"/>
      <c r="AC34" s="162"/>
      <c r="AE34" s="183" t="s">
        <v>1094</v>
      </c>
      <c r="AF34" s="183" t="s">
        <v>170</v>
      </c>
      <c r="AG34" s="183" t="s">
        <v>113</v>
      </c>
      <c r="AH34" s="183">
        <v>0.25</v>
      </c>
      <c r="AI34" s="111"/>
      <c r="AJ34" s="183" t="s">
        <v>581</v>
      </c>
      <c r="AK34" s="183" t="s">
        <v>658</v>
      </c>
      <c r="AL34" s="183" t="s">
        <v>926</v>
      </c>
      <c r="AM34" s="183" t="s">
        <v>3</v>
      </c>
      <c r="AN34" s="183"/>
      <c r="AO34" s="187"/>
      <c r="AP34" s="92"/>
      <c r="AS34" s="79"/>
      <c r="AT34" s="79"/>
      <c r="AU34" s="79"/>
      <c r="AV34" s="79"/>
      <c r="AY34" s="81"/>
      <c r="AZ34" s="79"/>
      <c r="BA34" s="81"/>
      <c r="BB34" s="79"/>
      <c r="DR34" s="45"/>
      <c r="DS34" s="45"/>
      <c r="DT34" s="45"/>
      <c r="DU34" s="45"/>
      <c r="DV34" s="45"/>
      <c r="DW34" s="45"/>
      <c r="DX34" s="45"/>
      <c r="DY34" s="45"/>
    </row>
    <row r="35" spans="1:129" ht="15" customHeight="1">
      <c r="A35" s="2"/>
      <c r="B35" s="6" t="s">
        <v>490</v>
      </c>
      <c r="C35" s="2" t="s">
        <v>472</v>
      </c>
      <c r="D35" s="2"/>
      <c r="E35" s="2"/>
      <c r="F35" s="2"/>
      <c r="G35" s="2"/>
      <c r="H35" s="2"/>
      <c r="I35" s="2"/>
      <c r="J35" s="2"/>
      <c r="K35" s="2"/>
      <c r="L35" s="2"/>
      <c r="M35" s="2"/>
      <c r="N35" s="2"/>
      <c r="O35" s="2"/>
      <c r="P35" s="2"/>
      <c r="Q35" s="2"/>
      <c r="R35" s="2"/>
      <c r="S35" s="30"/>
      <c r="T35" s="30"/>
      <c r="U35" s="8">
        <f>+B36</f>
        <v>26</v>
      </c>
      <c r="V35" s="53">
        <f>+V16</f>
        <v>0</v>
      </c>
      <c r="Y35" s="78"/>
      <c r="AE35" s="183" t="s">
        <v>1095</v>
      </c>
      <c r="AF35" s="183" t="s">
        <v>202</v>
      </c>
      <c r="AG35" s="183" t="s">
        <v>113</v>
      </c>
      <c r="AH35" s="183">
        <v>0.5</v>
      </c>
      <c r="AI35" s="91"/>
      <c r="AJ35" s="183" t="s">
        <v>574</v>
      </c>
      <c r="AK35" s="183" t="s">
        <v>480</v>
      </c>
      <c r="AL35" s="183" t="s">
        <v>927</v>
      </c>
      <c r="AM35" s="183" t="s">
        <v>3</v>
      </c>
      <c r="AN35" s="183"/>
      <c r="AO35" s="187"/>
      <c r="AP35" s="92"/>
      <c r="BB35" s="109"/>
      <c r="DR35" s="1"/>
      <c r="DS35" s="1"/>
      <c r="DT35" s="1"/>
      <c r="DU35" s="1"/>
      <c r="DV35" s="1"/>
      <c r="DW35" s="1"/>
      <c r="DX35" s="1"/>
      <c r="DY35" s="1"/>
    </row>
    <row r="36" spans="1:129" ht="15">
      <c r="A36" s="2"/>
      <c r="B36" s="8">
        <f>+B34+1</f>
        <v>26</v>
      </c>
      <c r="C36" s="2" t="s">
        <v>110</v>
      </c>
      <c r="D36" s="2"/>
      <c r="E36" s="2"/>
      <c r="F36" s="2"/>
      <c r="G36" s="2"/>
      <c r="H36" s="2"/>
      <c r="I36" s="2"/>
      <c r="J36" s="2"/>
      <c r="K36" s="2"/>
      <c r="L36" s="2"/>
      <c r="M36" s="2"/>
      <c r="N36" s="2"/>
      <c r="O36" s="2"/>
      <c r="P36" s="2"/>
      <c r="Q36" s="2"/>
      <c r="R36" s="2"/>
      <c r="S36" s="30"/>
      <c r="T36" s="30"/>
      <c r="U36" s="8">
        <f>+B37</f>
        <v>27</v>
      </c>
      <c r="V36" s="53">
        <f>+V20</f>
        <v>0</v>
      </c>
      <c r="Y36" s="78"/>
      <c r="AE36" s="183" t="s">
        <v>1096</v>
      </c>
      <c r="AF36" s="183" t="s">
        <v>119</v>
      </c>
      <c r="AG36" s="183" t="s">
        <v>657</v>
      </c>
      <c r="AH36" s="183">
        <v>1</v>
      </c>
      <c r="AI36" s="91"/>
      <c r="AJ36" s="183" t="s">
        <v>774</v>
      </c>
      <c r="AK36" s="183" t="s">
        <v>480</v>
      </c>
      <c r="AL36" s="183" t="s">
        <v>774</v>
      </c>
      <c r="AM36" s="183" t="s">
        <v>2</v>
      </c>
      <c r="AN36" s="183"/>
      <c r="AO36" s="187"/>
      <c r="AP36" s="92"/>
      <c r="DR36" s="1"/>
      <c r="DS36" s="1"/>
      <c r="DT36" s="1"/>
      <c r="DU36" s="1"/>
      <c r="DV36" s="1"/>
      <c r="DW36" s="1"/>
      <c r="DX36" s="1"/>
      <c r="DY36" s="1"/>
    </row>
    <row r="37" spans="1:129" ht="15" customHeight="1">
      <c r="A37" s="2"/>
      <c r="B37" s="8">
        <f t="shared" si="4"/>
        <v>27</v>
      </c>
      <c r="C37" s="2" t="s">
        <v>483</v>
      </c>
      <c r="D37" s="2"/>
      <c r="E37" s="2"/>
      <c r="F37" s="2"/>
      <c r="G37" s="2"/>
      <c r="H37" s="2"/>
      <c r="I37" s="2"/>
      <c r="J37" s="2"/>
      <c r="K37" s="2"/>
      <c r="L37" s="2"/>
      <c r="M37" s="2"/>
      <c r="N37" s="2"/>
      <c r="O37" s="2"/>
      <c r="P37" s="2"/>
      <c r="Q37" s="2"/>
      <c r="R37" s="2"/>
      <c r="T37" s="47"/>
      <c r="U37" s="8">
        <f>+B38</f>
        <v>28</v>
      </c>
      <c r="V37" s="53">
        <f>+$V$33</f>
        <v>0</v>
      </c>
      <c r="Y37" s="78"/>
      <c r="AE37" s="183" t="s">
        <v>1097</v>
      </c>
      <c r="AF37" s="183" t="s">
        <v>115</v>
      </c>
      <c r="AG37" s="183" t="s">
        <v>132</v>
      </c>
      <c r="AH37" s="183">
        <v>0.25</v>
      </c>
      <c r="AI37" s="91"/>
      <c r="AJ37" s="183" t="s">
        <v>506</v>
      </c>
      <c r="AK37" s="183" t="s">
        <v>479</v>
      </c>
      <c r="AL37" s="183" t="s">
        <v>928</v>
      </c>
      <c r="AM37" s="183" t="s">
        <v>3</v>
      </c>
      <c r="AN37" s="183"/>
      <c r="AO37" s="187"/>
      <c r="AP37" s="92"/>
      <c r="DR37" s="1"/>
      <c r="DS37" s="1"/>
      <c r="DT37" s="1"/>
      <c r="DU37" s="1"/>
      <c r="DV37" s="1"/>
      <c r="DW37" s="1"/>
      <c r="DX37" s="1"/>
      <c r="DY37" s="1"/>
    </row>
    <row r="38" spans="1:129" ht="15" customHeight="1">
      <c r="A38" s="2"/>
      <c r="B38" s="8">
        <f t="shared" si="4"/>
        <v>28</v>
      </c>
      <c r="C38" s="2"/>
      <c r="D38" s="2"/>
      <c r="E38" s="2"/>
      <c r="F38" s="2"/>
      <c r="G38" s="2"/>
      <c r="H38" s="2"/>
      <c r="I38" s="2"/>
      <c r="J38" s="2"/>
      <c r="K38" s="2"/>
      <c r="L38" s="2"/>
      <c r="M38" s="2"/>
      <c r="O38" s="159"/>
      <c r="P38" s="159"/>
      <c r="Q38" s="47"/>
      <c r="R38" s="47"/>
      <c r="S38" s="192" t="s">
        <v>633</v>
      </c>
      <c r="T38" s="47"/>
      <c r="U38" s="8">
        <f aca="true" t="shared" si="5" ref="U38:U46">+B39</f>
        <v>29</v>
      </c>
      <c r="V38" s="72"/>
      <c r="Y38" s="78"/>
      <c r="AE38" s="183" t="s">
        <v>220</v>
      </c>
      <c r="AF38" s="183" t="s">
        <v>147</v>
      </c>
      <c r="AG38" s="183" t="s">
        <v>118</v>
      </c>
      <c r="AH38" s="183">
        <v>0.75</v>
      </c>
      <c r="AI38" s="91"/>
      <c r="AJ38" s="183" t="s">
        <v>585</v>
      </c>
      <c r="AK38" s="183" t="s">
        <v>659</v>
      </c>
      <c r="AL38" s="183" t="s">
        <v>929</v>
      </c>
      <c r="AM38" s="183" t="s">
        <v>3</v>
      </c>
      <c r="AN38" s="183"/>
      <c r="AO38" s="187"/>
      <c r="AP38" s="92"/>
      <c r="AY38" s="135"/>
      <c r="AZ38" s="109"/>
      <c r="BA38" s="135"/>
      <c r="DR38" s="1"/>
      <c r="DS38" s="1"/>
      <c r="DT38" s="1"/>
      <c r="DU38" s="1"/>
      <c r="DV38" s="1"/>
      <c r="DW38" s="1"/>
      <c r="DX38" s="1"/>
      <c r="DY38" s="1"/>
    </row>
    <row r="39" spans="1:129" ht="15" customHeight="1">
      <c r="A39" s="2"/>
      <c r="B39" s="8">
        <f t="shared" si="4"/>
        <v>29</v>
      </c>
      <c r="C39" s="2" t="s">
        <v>473</v>
      </c>
      <c r="D39" s="2"/>
      <c r="E39" s="2"/>
      <c r="F39" s="2"/>
      <c r="G39" s="2"/>
      <c r="H39" s="2"/>
      <c r="I39" s="2"/>
      <c r="J39" s="2"/>
      <c r="K39" s="2"/>
      <c r="L39" s="2"/>
      <c r="M39" s="2"/>
      <c r="N39" s="230"/>
      <c r="O39" s="230"/>
      <c r="P39" s="230"/>
      <c r="Q39" s="230"/>
      <c r="R39" s="230"/>
      <c r="S39" s="73" t="e">
        <f>IF($S$25="NO",0,(IF($R$26="(4) Insurance Not to Be Provided",0,(IF($S$13="Yes",$AT$13,0)))))</f>
        <v>#N/A</v>
      </c>
      <c r="T39" s="48"/>
      <c r="U39" s="8">
        <f t="shared" si="5"/>
        <v>31</v>
      </c>
      <c r="V39" s="53" t="e">
        <f>SUM($V$28:$V$30)</f>
        <v>#N/A</v>
      </c>
      <c r="Y39" s="78"/>
      <c r="AE39" s="183" t="s">
        <v>382</v>
      </c>
      <c r="AF39" s="183" t="s">
        <v>172</v>
      </c>
      <c r="AG39" s="183" t="s">
        <v>118</v>
      </c>
      <c r="AH39" s="183">
        <v>1</v>
      </c>
      <c r="AI39" s="91"/>
      <c r="AJ39" s="183" t="s">
        <v>625</v>
      </c>
      <c r="AK39" s="183" t="s">
        <v>659</v>
      </c>
      <c r="AL39" s="183" t="s">
        <v>930</v>
      </c>
      <c r="AM39" s="183" t="s">
        <v>3</v>
      </c>
      <c r="AN39" s="183"/>
      <c r="AO39" s="187"/>
      <c r="AP39" s="92"/>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DR39" s="1"/>
      <c r="DS39" s="1"/>
      <c r="DT39" s="1"/>
      <c r="DU39" s="1"/>
      <c r="DV39" s="1"/>
      <c r="DW39" s="1"/>
      <c r="DX39" s="1"/>
      <c r="DY39" s="1"/>
    </row>
    <row r="40" spans="1:129" ht="15" customHeight="1">
      <c r="A40" s="2"/>
      <c r="B40" s="8">
        <v>31</v>
      </c>
      <c r="C40" s="2" t="s">
        <v>111</v>
      </c>
      <c r="D40" s="2"/>
      <c r="E40" s="2"/>
      <c r="F40" s="2"/>
      <c r="G40" s="2"/>
      <c r="H40" s="2"/>
      <c r="I40" s="2"/>
      <c r="J40" s="2"/>
      <c r="K40" s="2"/>
      <c r="L40" s="2"/>
      <c r="M40" s="2"/>
      <c r="N40" s="230"/>
      <c r="O40" s="230"/>
      <c r="P40" s="230"/>
      <c r="Q40" s="230"/>
      <c r="R40" s="230"/>
      <c r="S40" s="53">
        <f>IF($S$13="Yes",V40,0)</f>
        <v>0</v>
      </c>
      <c r="T40" s="48"/>
      <c r="U40" s="8">
        <f t="shared" si="5"/>
        <v>32</v>
      </c>
      <c r="V40" s="53" t="e">
        <f>IF(S25="YES",IF($S$22&gt;$AV$21,$AV$21*$AW$21,IF(+$S$10=1,$S$22*$AW$21,0)),0)</f>
        <v>#N/A</v>
      </c>
      <c r="Y40" s="78"/>
      <c r="AE40" s="183" t="s">
        <v>860</v>
      </c>
      <c r="AF40" s="183" t="s">
        <v>119</v>
      </c>
      <c r="AG40" s="183" t="s">
        <v>118</v>
      </c>
      <c r="AH40" s="183">
        <v>0.5</v>
      </c>
      <c r="AI40" s="91"/>
      <c r="AJ40" s="183" t="s">
        <v>19</v>
      </c>
      <c r="AK40" s="183" t="s">
        <v>479</v>
      </c>
      <c r="AL40" s="183" t="s">
        <v>19</v>
      </c>
      <c r="AM40" s="183" t="s">
        <v>3</v>
      </c>
      <c r="AN40" s="183"/>
      <c r="AO40" s="187"/>
      <c r="AP40" s="92"/>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DR40" s="1"/>
      <c r="DS40" s="1"/>
      <c r="DT40" s="1"/>
      <c r="DU40" s="1"/>
      <c r="DV40" s="1"/>
      <c r="DW40" s="1"/>
      <c r="DX40" s="1"/>
      <c r="DY40" s="1"/>
    </row>
    <row r="41" spans="1:129" ht="15" customHeight="1">
      <c r="A41" s="2"/>
      <c r="B41" s="8">
        <f t="shared" si="4"/>
        <v>32</v>
      </c>
      <c r="C41" s="2" t="s">
        <v>474</v>
      </c>
      <c r="D41" s="2"/>
      <c r="E41" s="2"/>
      <c r="F41" s="2"/>
      <c r="G41" s="2"/>
      <c r="H41" s="2"/>
      <c r="I41" s="2"/>
      <c r="J41" s="2"/>
      <c r="K41" s="2"/>
      <c r="L41" s="2"/>
      <c r="M41" s="2"/>
      <c r="N41" s="230"/>
      <c r="O41" s="230"/>
      <c r="P41" s="230"/>
      <c r="Q41" s="230"/>
      <c r="R41" s="230"/>
      <c r="S41" s="53">
        <f>IF($S$13="Yes",V41,0)</f>
        <v>0</v>
      </c>
      <c r="T41" s="48"/>
      <c r="U41" s="8">
        <f t="shared" si="5"/>
        <v>33</v>
      </c>
      <c r="V41" s="53" t="e">
        <f>IF($S$25="Yes",IF(+$S$10=1,$AW$22,0),0)</f>
        <v>#N/A</v>
      </c>
      <c r="Y41" s="78"/>
      <c r="AE41" s="183" t="s">
        <v>421</v>
      </c>
      <c r="AF41" s="183" t="s">
        <v>172</v>
      </c>
      <c r="AG41" s="183" t="s">
        <v>118</v>
      </c>
      <c r="AH41" s="183">
        <v>1</v>
      </c>
      <c r="AI41" s="91"/>
      <c r="AJ41" s="183" t="s">
        <v>461</v>
      </c>
      <c r="AK41" s="183" t="s">
        <v>482</v>
      </c>
      <c r="AL41" s="183" t="s">
        <v>931</v>
      </c>
      <c r="AM41" s="183" t="s">
        <v>3</v>
      </c>
      <c r="AN41" s="183" t="s">
        <v>16</v>
      </c>
      <c r="AO41" s="187" t="s">
        <v>724</v>
      </c>
      <c r="AP41" s="92"/>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DR41" s="1"/>
      <c r="DS41" s="1"/>
      <c r="DT41" s="1"/>
      <c r="DU41" s="1"/>
      <c r="DV41" s="1"/>
      <c r="DW41" s="1"/>
      <c r="DX41" s="1"/>
      <c r="DY41" s="1"/>
    </row>
    <row r="42" spans="1:129" ht="15" customHeight="1">
      <c r="A42" s="2"/>
      <c r="B42" s="8">
        <f t="shared" si="4"/>
        <v>33</v>
      </c>
      <c r="C42" s="2" t="s">
        <v>475</v>
      </c>
      <c r="D42" s="2"/>
      <c r="E42" s="2"/>
      <c r="F42" s="2"/>
      <c r="G42" s="2"/>
      <c r="H42" s="2"/>
      <c r="I42" s="2"/>
      <c r="J42" s="2"/>
      <c r="K42" s="2"/>
      <c r="L42" s="2"/>
      <c r="M42" s="2"/>
      <c r="N42" s="230"/>
      <c r="O42" s="230"/>
      <c r="P42" s="230"/>
      <c r="Q42" s="230"/>
      <c r="R42" s="230"/>
      <c r="S42" s="53">
        <f>IF($S$13="Yes",V42,0)</f>
        <v>0</v>
      </c>
      <c r="T42" s="48"/>
      <c r="U42" s="8">
        <f t="shared" si="5"/>
        <v>34</v>
      </c>
      <c r="V42" s="53" t="e">
        <f>IF($S$25="Yes",IF(+$S$10=1,$S$22*$AW$23,0),0)</f>
        <v>#N/A</v>
      </c>
      <c r="Y42" s="78"/>
      <c r="AE42" s="183" t="s">
        <v>346</v>
      </c>
      <c r="AF42" s="183" t="s">
        <v>172</v>
      </c>
      <c r="AG42" s="183" t="s">
        <v>113</v>
      </c>
      <c r="AH42" s="183">
        <v>1</v>
      </c>
      <c r="AI42" s="91"/>
      <c r="AJ42" s="183" t="s">
        <v>932</v>
      </c>
      <c r="AK42" s="183" t="s">
        <v>659</v>
      </c>
      <c r="AL42" s="183" t="s">
        <v>933</v>
      </c>
      <c r="AM42" s="183" t="s">
        <v>3</v>
      </c>
      <c r="AN42" s="183" t="s">
        <v>934</v>
      </c>
      <c r="AO42" s="187"/>
      <c r="AP42" s="92"/>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DR42" s="1"/>
      <c r="DS42" s="1"/>
      <c r="DT42" s="1"/>
      <c r="DU42" s="1"/>
      <c r="DV42" s="1"/>
      <c r="DW42" s="1"/>
      <c r="DX42" s="1"/>
      <c r="DY42" s="1"/>
    </row>
    <row r="43" spans="1:129" ht="15" customHeight="1">
      <c r="A43" s="2"/>
      <c r="B43" s="8">
        <f t="shared" si="4"/>
        <v>34</v>
      </c>
      <c r="C43" s="238" t="s">
        <v>817</v>
      </c>
      <c r="D43" s="239"/>
      <c r="E43" s="239"/>
      <c r="F43" s="239"/>
      <c r="G43" s="239"/>
      <c r="H43" s="239"/>
      <c r="I43" s="239"/>
      <c r="J43" s="239"/>
      <c r="K43" s="239"/>
      <c r="L43" s="239"/>
      <c r="M43" s="239"/>
      <c r="N43" s="230"/>
      <c r="O43" s="230"/>
      <c r="P43" s="230"/>
      <c r="Q43" s="230"/>
      <c r="R43" s="240"/>
      <c r="S43" s="74">
        <f>IF($S$13="Yes",V43,0)</f>
        <v>0</v>
      </c>
      <c r="T43" s="48"/>
      <c r="U43" s="8">
        <f t="shared" si="5"/>
        <v>35</v>
      </c>
      <c r="V43" s="74">
        <f>IF(LEFT($S$9,1)="L",0,(IF(LEFT($S$9,1)="R",0,IF(+$S$10&lt;1,$S$22*AW24,0))))</f>
        <v>0</v>
      </c>
      <c r="W43" s="116"/>
      <c r="Y43" s="78"/>
      <c r="AE43" s="183" t="s">
        <v>131</v>
      </c>
      <c r="AF43" s="183" t="s">
        <v>172</v>
      </c>
      <c r="AG43" s="183" t="s">
        <v>118</v>
      </c>
      <c r="AH43" s="183">
        <v>1</v>
      </c>
      <c r="AI43" s="91"/>
      <c r="AJ43" s="183" t="s">
        <v>935</v>
      </c>
      <c r="AK43" s="183" t="s">
        <v>659</v>
      </c>
      <c r="AL43" s="183" t="s">
        <v>20</v>
      </c>
      <c r="AM43" s="183" t="s">
        <v>2</v>
      </c>
      <c r="AN43" s="183" t="s">
        <v>53</v>
      </c>
      <c r="AO43" s="187"/>
      <c r="AP43" s="92"/>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DR43" s="1"/>
      <c r="DS43" s="1"/>
      <c r="DT43" s="1"/>
      <c r="DU43" s="1"/>
      <c r="DV43" s="1"/>
      <c r="DW43" s="1"/>
      <c r="DX43" s="1"/>
      <c r="DY43" s="1"/>
    </row>
    <row r="44" spans="1:129" ht="15" customHeight="1">
      <c r="A44" s="2"/>
      <c r="B44" s="8">
        <f t="shared" si="4"/>
        <v>35</v>
      </c>
      <c r="C44" s="75"/>
      <c r="D44" s="241" t="s">
        <v>731</v>
      </c>
      <c r="E44" s="241"/>
      <c r="F44" s="241"/>
      <c r="G44" s="241"/>
      <c r="H44" s="241"/>
      <c r="I44" s="241"/>
      <c r="J44" s="241"/>
      <c r="K44" s="241"/>
      <c r="L44" s="241"/>
      <c r="M44" s="242"/>
      <c r="N44" s="230"/>
      <c r="O44" s="230"/>
      <c r="P44" s="230"/>
      <c r="Q44" s="230"/>
      <c r="R44" s="230"/>
      <c r="S44" s="74" t="e">
        <f>SUM(S39:S43)</f>
        <v>#N/A</v>
      </c>
      <c r="T44" s="48"/>
      <c r="U44" s="8">
        <f t="shared" si="5"/>
        <v>36</v>
      </c>
      <c r="V44" s="76"/>
      <c r="W44" s="160"/>
      <c r="X44" s="41"/>
      <c r="Y44" s="78"/>
      <c r="AE44" s="183" t="s">
        <v>317</v>
      </c>
      <c r="AF44" s="183" t="s">
        <v>172</v>
      </c>
      <c r="AG44" s="183" t="s">
        <v>113</v>
      </c>
      <c r="AH44" s="183">
        <v>1</v>
      </c>
      <c r="AI44" s="91"/>
      <c r="AJ44" s="183" t="s">
        <v>528</v>
      </c>
      <c r="AK44" s="183" t="s">
        <v>658</v>
      </c>
      <c r="AL44" s="183" t="s">
        <v>936</v>
      </c>
      <c r="AM44" s="183" t="s">
        <v>3</v>
      </c>
      <c r="AN44" s="183"/>
      <c r="AO44" s="187"/>
      <c r="AP44" s="92"/>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DR44" s="1"/>
      <c r="DS44" s="1"/>
      <c r="DT44" s="1"/>
      <c r="DU44" s="1"/>
      <c r="DV44" s="1"/>
      <c r="DW44" s="1"/>
      <c r="DX44" s="1"/>
      <c r="DY44" s="1"/>
    </row>
    <row r="45" spans="1:129" ht="15" customHeight="1">
      <c r="A45" s="2"/>
      <c r="B45" s="8">
        <f t="shared" si="4"/>
        <v>36</v>
      </c>
      <c r="C45" s="2" t="s">
        <v>495</v>
      </c>
      <c r="D45" s="2"/>
      <c r="E45" s="2"/>
      <c r="F45" s="2"/>
      <c r="G45" s="2"/>
      <c r="H45" s="2"/>
      <c r="I45" s="2"/>
      <c r="J45" s="2"/>
      <c r="K45" s="2"/>
      <c r="L45" s="2"/>
      <c r="M45" s="2"/>
      <c r="N45" s="2"/>
      <c r="O45" s="2"/>
      <c r="P45" s="2"/>
      <c r="Q45" s="2"/>
      <c r="R45" s="2"/>
      <c r="S45" s="30"/>
      <c r="T45" s="30"/>
      <c r="U45" s="8">
        <f t="shared" si="5"/>
        <v>37</v>
      </c>
      <c r="V45" s="120" t="e">
        <f>SUM(V35:V43)</f>
        <v>#N/A</v>
      </c>
      <c r="W45" s="117"/>
      <c r="Y45" s="78"/>
      <c r="AE45" s="183" t="s">
        <v>354</v>
      </c>
      <c r="AF45" s="183" t="s">
        <v>172</v>
      </c>
      <c r="AG45" s="183" t="s">
        <v>118</v>
      </c>
      <c r="AH45" s="183">
        <v>1</v>
      </c>
      <c r="AI45" s="91"/>
      <c r="AJ45" s="183" t="s">
        <v>727</v>
      </c>
      <c r="AK45" s="183" t="s">
        <v>480</v>
      </c>
      <c r="AL45" s="183" t="s">
        <v>727</v>
      </c>
      <c r="AM45" s="183" t="s">
        <v>3</v>
      </c>
      <c r="AN45" s="183"/>
      <c r="AO45" s="187"/>
      <c r="AP45" s="92"/>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DR45" s="1"/>
      <c r="DS45" s="1"/>
      <c r="DT45" s="1"/>
      <c r="DU45" s="1"/>
      <c r="DV45" s="1"/>
      <c r="DW45" s="1"/>
      <c r="DX45" s="1"/>
      <c r="DY45" s="1"/>
    </row>
    <row r="46" spans="1:129" ht="15" customHeight="1">
      <c r="A46" s="2"/>
      <c r="B46" s="8">
        <f t="shared" si="4"/>
        <v>37</v>
      </c>
      <c r="C46" s="2" t="s">
        <v>733</v>
      </c>
      <c r="D46" s="2"/>
      <c r="E46" s="2"/>
      <c r="F46" s="2"/>
      <c r="G46" s="2"/>
      <c r="H46" s="2"/>
      <c r="I46" s="2"/>
      <c r="J46" s="2"/>
      <c r="K46" s="2"/>
      <c r="L46" s="2"/>
      <c r="M46" s="2"/>
      <c r="N46" s="2"/>
      <c r="O46" s="2"/>
      <c r="P46" s="2"/>
      <c r="Q46" s="2"/>
      <c r="R46" s="2"/>
      <c r="S46" s="30"/>
      <c r="T46" s="30"/>
      <c r="U46" s="8">
        <f t="shared" si="5"/>
        <v>38</v>
      </c>
      <c r="V46" s="120" t="e">
        <f>V45-(N44+S44)</f>
        <v>#N/A</v>
      </c>
      <c r="Y46" s="78"/>
      <c r="AE46" s="183" t="s">
        <v>664</v>
      </c>
      <c r="AF46" s="183" t="s">
        <v>126</v>
      </c>
      <c r="AG46" s="183" t="s">
        <v>861</v>
      </c>
      <c r="AH46" s="183">
        <v>0.5</v>
      </c>
      <c r="AI46" s="91"/>
      <c r="AJ46" s="183" t="s">
        <v>296</v>
      </c>
      <c r="AK46" s="183" t="s">
        <v>658</v>
      </c>
      <c r="AL46" s="183" t="s">
        <v>296</v>
      </c>
      <c r="AM46" s="183" t="s">
        <v>3</v>
      </c>
      <c r="AN46" s="183"/>
      <c r="AO46" s="187"/>
      <c r="AP46" s="92"/>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DR46" s="1"/>
      <c r="DS46" s="1"/>
      <c r="DT46" s="1"/>
      <c r="DU46" s="1"/>
      <c r="DV46" s="1"/>
      <c r="DW46" s="1"/>
      <c r="DX46" s="1"/>
      <c r="DY46" s="1"/>
    </row>
    <row r="47" spans="1:129" ht="15" customHeight="1">
      <c r="A47" s="2"/>
      <c r="B47" s="8">
        <f t="shared" si="4"/>
        <v>38</v>
      </c>
      <c r="Y47" s="78"/>
      <c r="AE47" s="183" t="s">
        <v>650</v>
      </c>
      <c r="AF47" s="183" t="s">
        <v>211</v>
      </c>
      <c r="AG47" s="183" t="s">
        <v>113</v>
      </c>
      <c r="AH47" s="183">
        <v>1</v>
      </c>
      <c r="AI47" s="91"/>
      <c r="AJ47" s="183" t="s">
        <v>512</v>
      </c>
      <c r="AK47" s="183" t="s">
        <v>660</v>
      </c>
      <c r="AL47" s="183" t="s">
        <v>937</v>
      </c>
      <c r="AM47" s="183" t="s">
        <v>3</v>
      </c>
      <c r="AN47" s="183"/>
      <c r="AO47" s="187"/>
      <c r="AP47" s="92"/>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DR47" s="1"/>
      <c r="DS47" s="1"/>
      <c r="DT47" s="1"/>
      <c r="DU47" s="1"/>
      <c r="DV47" s="1"/>
      <c r="DW47" s="1"/>
      <c r="DX47" s="1"/>
      <c r="DY47" s="1"/>
    </row>
    <row r="48" spans="1:129" ht="15" customHeight="1">
      <c r="A48" s="2"/>
      <c r="C48" s="226" t="s">
        <v>818</v>
      </c>
      <c r="D48" s="226"/>
      <c r="E48" s="226"/>
      <c r="F48" s="226"/>
      <c r="G48" s="226"/>
      <c r="H48" s="226"/>
      <c r="I48" s="226"/>
      <c r="J48" s="226"/>
      <c r="K48" s="226"/>
      <c r="L48" s="226"/>
      <c r="M48" s="226"/>
      <c r="N48" s="226"/>
      <c r="O48" s="226"/>
      <c r="P48" s="226"/>
      <c r="Q48" s="226"/>
      <c r="R48" s="226"/>
      <c r="S48" s="226"/>
      <c r="T48" s="7"/>
      <c r="U48" s="7"/>
      <c r="V48" s="7"/>
      <c r="Y48" s="78"/>
      <c r="AE48" s="183" t="s">
        <v>862</v>
      </c>
      <c r="AF48" s="183" t="s">
        <v>147</v>
      </c>
      <c r="AG48" s="183" t="s">
        <v>118</v>
      </c>
      <c r="AH48" s="183">
        <v>0.25</v>
      </c>
      <c r="AI48" s="91"/>
      <c r="AJ48" s="183" t="s">
        <v>542</v>
      </c>
      <c r="AK48" s="183" t="s">
        <v>482</v>
      </c>
      <c r="AL48" s="183" t="s">
        <v>938</v>
      </c>
      <c r="AM48" s="183" t="s">
        <v>3</v>
      </c>
      <c r="AN48" s="183"/>
      <c r="AO48" s="187"/>
      <c r="AP48" s="92"/>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DR48" s="1"/>
      <c r="DS48" s="1"/>
      <c r="DT48" s="1"/>
      <c r="DU48" s="1"/>
      <c r="DV48" s="1"/>
      <c r="DW48" s="1"/>
      <c r="DX48" s="1"/>
      <c r="DY48" s="1"/>
    </row>
    <row r="49" spans="1:129" ht="15" customHeight="1">
      <c r="A49" s="2"/>
      <c r="C49" s="2"/>
      <c r="D49" s="2"/>
      <c r="E49" s="2"/>
      <c r="F49" s="2"/>
      <c r="G49" s="2"/>
      <c r="H49" s="2"/>
      <c r="I49" s="2"/>
      <c r="J49" s="23"/>
      <c r="K49" s="93"/>
      <c r="L49" s="93"/>
      <c r="M49" s="93"/>
      <c r="N49" s="93"/>
      <c r="O49" s="93"/>
      <c r="P49" s="93"/>
      <c r="Q49" s="93"/>
      <c r="R49" s="93"/>
      <c r="S49" s="93"/>
      <c r="T49" s="93"/>
      <c r="U49" s="118"/>
      <c r="V49" s="93"/>
      <c r="Y49" s="78"/>
      <c r="AE49" s="183" t="s">
        <v>249</v>
      </c>
      <c r="AF49" s="183" t="s">
        <v>211</v>
      </c>
      <c r="AG49" s="183" t="s">
        <v>113</v>
      </c>
      <c r="AH49" s="183">
        <v>1</v>
      </c>
      <c r="AI49" s="91"/>
      <c r="AJ49" s="183" t="s">
        <v>614</v>
      </c>
      <c r="AK49" s="183" t="s">
        <v>482</v>
      </c>
      <c r="AL49" s="183" t="s">
        <v>939</v>
      </c>
      <c r="AM49" s="183" t="s">
        <v>3</v>
      </c>
      <c r="AN49" s="183"/>
      <c r="AO49" s="187"/>
      <c r="AP49" s="92"/>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DR49" s="1"/>
      <c r="DS49" s="1"/>
      <c r="DT49" s="1"/>
      <c r="DU49" s="1"/>
      <c r="DV49" s="1"/>
      <c r="DW49" s="1"/>
      <c r="DX49" s="1"/>
      <c r="DY49" s="1"/>
    </row>
    <row r="50" spans="1:129" ht="15" customHeight="1">
      <c r="A50" s="2"/>
      <c r="B50" s="118"/>
      <c r="C50" s="2"/>
      <c r="D50" s="2"/>
      <c r="E50" s="22"/>
      <c r="F50" s="22"/>
      <c r="G50" s="22"/>
      <c r="H50" s="22"/>
      <c r="I50" s="22"/>
      <c r="J50" s="22"/>
      <c r="K50" s="31"/>
      <c r="L50" s="31"/>
      <c r="M50" s="31"/>
      <c r="N50" s="31"/>
      <c r="O50" s="31"/>
      <c r="P50" s="31"/>
      <c r="Q50" s="31"/>
      <c r="R50" s="31"/>
      <c r="S50" s="31"/>
      <c r="T50" s="31"/>
      <c r="U50" s="122" t="s">
        <v>736</v>
      </c>
      <c r="V50" s="31"/>
      <c r="Y50" s="78"/>
      <c r="AE50" s="183" t="s">
        <v>453</v>
      </c>
      <c r="AF50" s="183" t="s">
        <v>172</v>
      </c>
      <c r="AG50" s="183" t="s">
        <v>118</v>
      </c>
      <c r="AH50" s="183">
        <v>1</v>
      </c>
      <c r="AI50" s="91"/>
      <c r="AJ50" s="183" t="s">
        <v>21</v>
      </c>
      <c r="AK50" s="183" t="s">
        <v>482</v>
      </c>
      <c r="AL50" s="183" t="s">
        <v>21</v>
      </c>
      <c r="AM50" s="183" t="s">
        <v>3</v>
      </c>
      <c r="AN50" s="183"/>
      <c r="AO50" s="187"/>
      <c r="AP50" s="92"/>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DR50" s="1"/>
      <c r="DS50" s="1"/>
      <c r="DT50" s="1"/>
      <c r="DU50" s="1"/>
      <c r="DV50" s="1"/>
      <c r="DW50" s="1"/>
      <c r="DX50" s="1"/>
      <c r="DY50" s="1"/>
    </row>
    <row r="51" spans="1:129" ht="15" customHeight="1">
      <c r="A51" s="2"/>
      <c r="B51" s="9" t="s">
        <v>476</v>
      </c>
      <c r="C51" s="2"/>
      <c r="D51" s="2"/>
      <c r="E51" s="23"/>
      <c r="F51" s="23"/>
      <c r="G51" s="23"/>
      <c r="H51" s="23"/>
      <c r="I51" s="23"/>
      <c r="J51" s="23"/>
      <c r="K51" s="93"/>
      <c r="L51" s="93"/>
      <c r="M51" s="93"/>
      <c r="N51" s="93"/>
      <c r="O51" s="93"/>
      <c r="P51" s="93"/>
      <c r="Q51" s="93"/>
      <c r="R51" s="93"/>
      <c r="S51" s="93"/>
      <c r="T51" s="93"/>
      <c r="U51" s="122"/>
      <c r="V51" s="93"/>
      <c r="Y51" s="78"/>
      <c r="AE51" s="183" t="s">
        <v>290</v>
      </c>
      <c r="AF51" s="183" t="s">
        <v>279</v>
      </c>
      <c r="AG51" s="183" t="s">
        <v>118</v>
      </c>
      <c r="AH51" s="183">
        <v>1</v>
      </c>
      <c r="AI51" s="91"/>
      <c r="AJ51" s="183" t="s">
        <v>22</v>
      </c>
      <c r="AK51" s="183" t="s">
        <v>481</v>
      </c>
      <c r="AL51" s="183" t="s">
        <v>22</v>
      </c>
      <c r="AM51" s="183" t="s">
        <v>2</v>
      </c>
      <c r="AN51" s="183"/>
      <c r="AO51" s="187"/>
      <c r="AP51" s="92"/>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DR51" s="1"/>
      <c r="DS51" s="1"/>
      <c r="DT51" s="1"/>
      <c r="DU51" s="1"/>
      <c r="DV51" s="1"/>
      <c r="DW51" s="1"/>
      <c r="DX51" s="1"/>
      <c r="DY51" s="1"/>
    </row>
    <row r="52" spans="1:129" ht="15" customHeight="1">
      <c r="A52" s="2"/>
      <c r="B52" s="9"/>
      <c r="C52" s="2"/>
      <c r="D52" s="2"/>
      <c r="E52" s="2"/>
      <c r="F52" s="2"/>
      <c r="G52" s="2"/>
      <c r="H52" s="2"/>
      <c r="I52" s="2"/>
      <c r="J52" s="22"/>
      <c r="K52" s="31"/>
      <c r="L52" s="31"/>
      <c r="M52" s="31"/>
      <c r="N52" s="31"/>
      <c r="O52" s="31"/>
      <c r="P52" s="31"/>
      <c r="Q52" s="31"/>
      <c r="R52" s="31"/>
      <c r="S52" s="31"/>
      <c r="T52" s="31"/>
      <c r="U52" s="122" t="s">
        <v>736</v>
      </c>
      <c r="V52" s="31"/>
      <c r="Y52" s="78"/>
      <c r="AE52" s="183" t="s">
        <v>665</v>
      </c>
      <c r="AF52" s="183" t="s">
        <v>126</v>
      </c>
      <c r="AG52" s="183" t="s">
        <v>657</v>
      </c>
      <c r="AH52" s="183">
        <v>1</v>
      </c>
      <c r="AI52" s="91"/>
      <c r="AJ52" s="183" t="s">
        <v>23</v>
      </c>
      <c r="AK52" s="183" t="s">
        <v>481</v>
      </c>
      <c r="AL52" s="183" t="s">
        <v>23</v>
      </c>
      <c r="AM52" s="183" t="s">
        <v>3</v>
      </c>
      <c r="AN52" s="183"/>
      <c r="AO52" s="187"/>
      <c r="AP52" s="92"/>
      <c r="AS52" s="118"/>
      <c r="AT52" s="118"/>
      <c r="AU52" s="118"/>
      <c r="AV52" s="118"/>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DR52" s="1"/>
      <c r="DS52" s="1"/>
      <c r="DT52" s="1"/>
      <c r="DU52" s="1"/>
      <c r="DV52" s="1"/>
      <c r="DW52" s="1"/>
      <c r="DX52" s="1"/>
      <c r="DY52" s="1"/>
    </row>
    <row r="53" spans="1:129" ht="15" customHeight="1">
      <c r="A53" s="2"/>
      <c r="B53" s="9" t="s">
        <v>642</v>
      </c>
      <c r="C53" s="2"/>
      <c r="D53" s="2"/>
      <c r="E53" s="2"/>
      <c r="F53" s="2"/>
      <c r="G53" s="2"/>
      <c r="H53" s="2"/>
      <c r="I53" s="2"/>
      <c r="J53" s="23"/>
      <c r="K53" s="93"/>
      <c r="L53" s="93"/>
      <c r="M53" s="93"/>
      <c r="N53" s="93"/>
      <c r="O53" s="93"/>
      <c r="P53" s="93"/>
      <c r="Q53" s="93"/>
      <c r="R53" s="93"/>
      <c r="S53" s="93"/>
      <c r="T53" s="93"/>
      <c r="U53" s="1"/>
      <c r="V53" s="1"/>
      <c r="Y53" s="78"/>
      <c r="AE53" s="183" t="s">
        <v>393</v>
      </c>
      <c r="AF53" s="183" t="s">
        <v>172</v>
      </c>
      <c r="AG53" s="183" t="s">
        <v>118</v>
      </c>
      <c r="AH53" s="183">
        <v>1</v>
      </c>
      <c r="AI53" s="91"/>
      <c r="AJ53" s="183" t="s">
        <v>24</v>
      </c>
      <c r="AK53" s="183" t="s">
        <v>481</v>
      </c>
      <c r="AL53" s="183" t="s">
        <v>24</v>
      </c>
      <c r="AM53" s="183" t="s">
        <v>2</v>
      </c>
      <c r="AN53" s="183"/>
      <c r="AO53" s="187"/>
      <c r="AP53" s="92"/>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DR53" s="1"/>
      <c r="DS53" s="1"/>
      <c r="DT53" s="1"/>
      <c r="DU53" s="1"/>
      <c r="DV53" s="1"/>
      <c r="DW53" s="1"/>
      <c r="DX53" s="1"/>
      <c r="DY53" s="1"/>
    </row>
    <row r="54" spans="1:129" s="118" customFormat="1" ht="15" customHeight="1">
      <c r="A54" s="2"/>
      <c r="B54" s="9"/>
      <c r="C54" s="2"/>
      <c r="D54" s="2"/>
      <c r="E54" s="2"/>
      <c r="F54" s="2"/>
      <c r="G54" s="22"/>
      <c r="H54" s="22"/>
      <c r="I54" s="22"/>
      <c r="J54" s="22"/>
      <c r="K54" s="31"/>
      <c r="L54" s="31"/>
      <c r="M54" s="31"/>
      <c r="N54" s="31"/>
      <c r="O54" s="31"/>
      <c r="P54" s="31"/>
      <c r="Q54" s="31"/>
      <c r="R54" s="31"/>
      <c r="S54" s="31"/>
      <c r="T54" s="31"/>
      <c r="U54" s="122" t="s">
        <v>736</v>
      </c>
      <c r="V54" s="31"/>
      <c r="W54" s="1"/>
      <c r="X54" s="1"/>
      <c r="Y54" s="78"/>
      <c r="Z54" s="41"/>
      <c r="AA54" s="41"/>
      <c r="AB54" s="41"/>
      <c r="AC54" s="41"/>
      <c r="AE54" s="183" t="s">
        <v>412</v>
      </c>
      <c r="AF54" s="183" t="s">
        <v>172</v>
      </c>
      <c r="AG54" s="183" t="s">
        <v>118</v>
      </c>
      <c r="AH54" s="183">
        <v>1</v>
      </c>
      <c r="AI54" s="91"/>
      <c r="AJ54" s="183" t="s">
        <v>25</v>
      </c>
      <c r="AK54" s="183" t="s">
        <v>658</v>
      </c>
      <c r="AL54" s="183" t="s">
        <v>25</v>
      </c>
      <c r="AM54" s="183" t="s">
        <v>3</v>
      </c>
      <c r="AN54" s="183"/>
      <c r="AO54" s="187"/>
      <c r="AP54" s="92"/>
      <c r="AS54" s="79"/>
      <c r="AT54" s="79"/>
      <c r="AU54" s="79"/>
      <c r="AV54" s="79"/>
      <c r="AY54" s="81"/>
      <c r="AZ54" s="79"/>
      <c r="BA54" s="81"/>
      <c r="BB54" s="79"/>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DR54" s="1"/>
      <c r="DS54" s="1"/>
      <c r="DT54" s="1"/>
      <c r="DU54" s="1"/>
      <c r="DV54" s="1"/>
      <c r="DW54" s="1"/>
      <c r="DX54" s="1"/>
      <c r="DY54" s="1"/>
    </row>
    <row r="55" spans="1:129" ht="15" customHeight="1">
      <c r="A55" s="2"/>
      <c r="B55" s="9" t="s">
        <v>477</v>
      </c>
      <c r="C55" s="2"/>
      <c r="D55" s="2"/>
      <c r="E55" s="2"/>
      <c r="F55" s="2"/>
      <c r="G55" s="2"/>
      <c r="H55" s="2"/>
      <c r="I55" s="2"/>
      <c r="J55" s="23"/>
      <c r="K55" s="93"/>
      <c r="L55" s="93"/>
      <c r="M55" s="93"/>
      <c r="N55" s="93"/>
      <c r="O55" s="93"/>
      <c r="P55" s="93"/>
      <c r="Q55" s="93"/>
      <c r="R55" s="93"/>
      <c r="S55" s="93"/>
      <c r="T55" s="93"/>
      <c r="U55" s="93"/>
      <c r="V55" s="93"/>
      <c r="Y55" s="78"/>
      <c r="AE55" s="183" t="s">
        <v>452</v>
      </c>
      <c r="AF55" s="183" t="s">
        <v>172</v>
      </c>
      <c r="AG55" s="183" t="s">
        <v>118</v>
      </c>
      <c r="AH55" s="183">
        <v>1</v>
      </c>
      <c r="AI55" s="91"/>
      <c r="AJ55" s="183" t="s">
        <v>535</v>
      </c>
      <c r="AK55" s="183" t="s">
        <v>658</v>
      </c>
      <c r="AL55" s="183" t="s">
        <v>940</v>
      </c>
      <c r="AM55" s="183" t="s">
        <v>3</v>
      </c>
      <c r="AN55" s="183"/>
      <c r="AO55" s="187"/>
      <c r="AP55" s="92"/>
      <c r="BB55" s="118"/>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DR55" s="1"/>
      <c r="DS55" s="1"/>
      <c r="DT55" s="1"/>
      <c r="DU55" s="1"/>
      <c r="DV55" s="1"/>
      <c r="DW55" s="1"/>
      <c r="DX55" s="1"/>
      <c r="DY55" s="1"/>
    </row>
    <row r="56" spans="1:129" ht="15" customHeight="1">
      <c r="A56" s="2"/>
      <c r="B56" s="233" t="s">
        <v>478</v>
      </c>
      <c r="C56" s="233"/>
      <c r="D56" s="233"/>
      <c r="E56" s="233"/>
      <c r="F56" s="233"/>
      <c r="G56" s="233"/>
      <c r="H56" s="233"/>
      <c r="I56" s="233"/>
      <c r="J56" s="233"/>
      <c r="K56" s="233"/>
      <c r="L56" s="233"/>
      <c r="M56" s="233"/>
      <c r="N56" s="233"/>
      <c r="O56" s="233"/>
      <c r="P56" s="233"/>
      <c r="Q56" s="233"/>
      <c r="R56" s="233"/>
      <c r="S56" s="233"/>
      <c r="T56" s="233"/>
      <c r="U56" s="233"/>
      <c r="V56" s="233"/>
      <c r="W56" s="157"/>
      <c r="Y56" s="78"/>
      <c r="AE56" s="183" t="s">
        <v>397</v>
      </c>
      <c r="AF56" s="183" t="s">
        <v>172</v>
      </c>
      <c r="AG56" s="183" t="s">
        <v>118</v>
      </c>
      <c r="AH56" s="183">
        <v>1</v>
      </c>
      <c r="AI56" s="91"/>
      <c r="AJ56" s="183" t="s">
        <v>508</v>
      </c>
      <c r="AK56" s="183" t="s">
        <v>660</v>
      </c>
      <c r="AL56" s="183" t="s">
        <v>941</v>
      </c>
      <c r="AM56" s="183" t="s">
        <v>3</v>
      </c>
      <c r="AN56" s="183"/>
      <c r="AO56" s="187"/>
      <c r="AP56" s="92"/>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DR56" s="1"/>
      <c r="DS56" s="1"/>
      <c r="DT56" s="1"/>
      <c r="DU56" s="1"/>
      <c r="DV56" s="1"/>
      <c r="DW56" s="1"/>
      <c r="DX56" s="1"/>
      <c r="DY56" s="1"/>
    </row>
    <row r="57" spans="1:129" ht="15" customHeight="1">
      <c r="A57" s="2"/>
      <c r="B57" s="233"/>
      <c r="C57" s="233"/>
      <c r="D57" s="233"/>
      <c r="E57" s="233"/>
      <c r="F57" s="233"/>
      <c r="G57" s="233"/>
      <c r="H57" s="233"/>
      <c r="I57" s="233"/>
      <c r="J57" s="233"/>
      <c r="K57" s="233"/>
      <c r="L57" s="233"/>
      <c r="M57" s="233"/>
      <c r="N57" s="233"/>
      <c r="O57" s="233"/>
      <c r="P57" s="233"/>
      <c r="Q57" s="233"/>
      <c r="R57" s="233"/>
      <c r="S57" s="233"/>
      <c r="T57" s="233"/>
      <c r="U57" s="233"/>
      <c r="V57" s="233"/>
      <c r="W57" s="157"/>
      <c r="Y57" s="78"/>
      <c r="AE57" s="183" t="s">
        <v>667</v>
      </c>
      <c r="AF57" s="183" t="s">
        <v>172</v>
      </c>
      <c r="AG57" s="183" t="s">
        <v>113</v>
      </c>
      <c r="AH57" s="183">
        <v>0.75</v>
      </c>
      <c r="AI57" s="91"/>
      <c r="AJ57" s="183" t="s">
        <v>567</v>
      </c>
      <c r="AK57" s="183" t="s">
        <v>479</v>
      </c>
      <c r="AL57" s="183" t="s">
        <v>942</v>
      </c>
      <c r="AM57" s="183" t="s">
        <v>3</v>
      </c>
      <c r="AN57" s="183"/>
      <c r="AO57" s="187"/>
      <c r="AP57" s="92"/>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DR57" s="1"/>
      <c r="DS57" s="1"/>
      <c r="DT57" s="1"/>
      <c r="DU57" s="1"/>
      <c r="DV57" s="1"/>
      <c r="DW57" s="1"/>
      <c r="DX57" s="1"/>
      <c r="DY57" s="1"/>
    </row>
    <row r="58" spans="1:129" ht="15" customHeight="1">
      <c r="A58" s="2"/>
      <c r="B58" s="233"/>
      <c r="C58" s="233"/>
      <c r="D58" s="233"/>
      <c r="E58" s="233"/>
      <c r="F58" s="233"/>
      <c r="G58" s="233"/>
      <c r="H58" s="233"/>
      <c r="I58" s="233"/>
      <c r="J58" s="233"/>
      <c r="K58" s="233"/>
      <c r="L58" s="233"/>
      <c r="M58" s="233"/>
      <c r="N58" s="233"/>
      <c r="O58" s="233"/>
      <c r="P58" s="233"/>
      <c r="Q58" s="233"/>
      <c r="R58" s="233"/>
      <c r="S58" s="233"/>
      <c r="T58" s="233"/>
      <c r="U58" s="233"/>
      <c r="V58" s="233"/>
      <c r="W58" s="157"/>
      <c r="Y58" s="78"/>
      <c r="AE58" s="183" t="s">
        <v>407</v>
      </c>
      <c r="AF58" s="183" t="s">
        <v>172</v>
      </c>
      <c r="AG58" s="183" t="s">
        <v>118</v>
      </c>
      <c r="AH58" s="183">
        <v>1</v>
      </c>
      <c r="AI58" s="91"/>
      <c r="AJ58" s="183" t="s">
        <v>598</v>
      </c>
      <c r="AK58" s="183" t="s">
        <v>658</v>
      </c>
      <c r="AL58" s="183" t="s">
        <v>943</v>
      </c>
      <c r="AM58" s="183" t="s">
        <v>3</v>
      </c>
      <c r="AN58" s="183"/>
      <c r="AO58" s="187"/>
      <c r="AP58" s="92"/>
      <c r="AY58" s="136"/>
      <c r="AZ58" s="118"/>
      <c r="BA58" s="136"/>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DR58" s="1"/>
      <c r="DS58" s="1"/>
      <c r="DT58" s="1"/>
      <c r="DU58" s="1"/>
      <c r="DV58" s="1"/>
      <c r="DW58" s="1"/>
      <c r="DX58" s="1"/>
      <c r="DY58" s="1"/>
    </row>
    <row r="59" spans="1:129" ht="15" customHeight="1">
      <c r="A59" s="2"/>
      <c r="B59" s="233"/>
      <c r="C59" s="233"/>
      <c r="D59" s="233"/>
      <c r="E59" s="233"/>
      <c r="F59" s="233"/>
      <c r="G59" s="233"/>
      <c r="H59" s="233"/>
      <c r="I59" s="233"/>
      <c r="J59" s="233"/>
      <c r="K59" s="233"/>
      <c r="L59" s="233"/>
      <c r="M59" s="233"/>
      <c r="N59" s="233"/>
      <c r="O59" s="233"/>
      <c r="P59" s="233"/>
      <c r="Q59" s="233"/>
      <c r="R59" s="233"/>
      <c r="S59" s="233"/>
      <c r="T59" s="233"/>
      <c r="U59" s="233"/>
      <c r="V59" s="233"/>
      <c r="W59" s="158"/>
      <c r="Y59" s="78"/>
      <c r="AE59" s="183" t="s">
        <v>173</v>
      </c>
      <c r="AF59" s="183" t="s">
        <v>147</v>
      </c>
      <c r="AG59" s="183" t="s">
        <v>118</v>
      </c>
      <c r="AH59" s="183">
        <v>0.5</v>
      </c>
      <c r="AI59" s="91"/>
      <c r="AJ59" s="183" t="s">
        <v>521</v>
      </c>
      <c r="AK59" s="183" t="s">
        <v>658</v>
      </c>
      <c r="AL59" s="183" t="s">
        <v>944</v>
      </c>
      <c r="AM59" s="183" t="s">
        <v>3</v>
      </c>
      <c r="AN59" s="183"/>
      <c r="AO59" s="187"/>
      <c r="AP59" s="92"/>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DR59" s="1"/>
      <c r="DS59" s="1"/>
      <c r="DT59" s="1"/>
      <c r="DU59" s="1"/>
      <c r="DV59" s="1"/>
      <c r="DW59" s="1"/>
      <c r="DX59" s="1"/>
      <c r="DY59" s="1"/>
    </row>
    <row r="60" spans="1:129" ht="15" customHeight="1">
      <c r="A60" s="2"/>
      <c r="B60" s="158"/>
      <c r="Y60" s="78"/>
      <c r="AE60" s="183" t="s">
        <v>423</v>
      </c>
      <c r="AF60" s="183" t="s">
        <v>172</v>
      </c>
      <c r="AG60" s="183" t="s">
        <v>118</v>
      </c>
      <c r="AH60" s="183">
        <v>1</v>
      </c>
      <c r="AI60" s="91"/>
      <c r="AJ60" s="183" t="s">
        <v>479</v>
      </c>
      <c r="AK60" s="183" t="s">
        <v>479</v>
      </c>
      <c r="AL60" s="183" t="s">
        <v>479</v>
      </c>
      <c r="AM60" s="183" t="s">
        <v>3</v>
      </c>
      <c r="AN60" s="183"/>
      <c r="AO60" s="187"/>
      <c r="AP60" s="92"/>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DR60" s="1"/>
      <c r="DS60" s="1"/>
      <c r="DT60" s="1"/>
      <c r="DU60" s="1"/>
      <c r="DV60" s="1"/>
      <c r="DW60" s="1"/>
      <c r="DX60" s="1"/>
      <c r="DY60" s="1"/>
    </row>
    <row r="61" spans="1:129" ht="15" customHeight="1">
      <c r="A61" s="2"/>
      <c r="B61" s="234" t="s">
        <v>635</v>
      </c>
      <c r="C61" s="237" t="s">
        <v>735</v>
      </c>
      <c r="D61" s="237"/>
      <c r="E61" s="237"/>
      <c r="F61" s="37"/>
      <c r="G61" s="217" t="s">
        <v>816</v>
      </c>
      <c r="H61" s="218"/>
      <c r="I61" s="219"/>
      <c r="J61" s="38"/>
      <c r="K61" s="118"/>
      <c r="L61" s="25" t="s">
        <v>634</v>
      </c>
      <c r="M61" s="26"/>
      <c r="N61" s="27"/>
      <c r="O61" s="35" t="s">
        <v>636</v>
      </c>
      <c r="P61" s="36"/>
      <c r="Q61" s="116"/>
      <c r="R61" s="116"/>
      <c r="S61" s="39" t="s">
        <v>636</v>
      </c>
      <c r="T61" s="121"/>
      <c r="U61" s="40"/>
      <c r="V61" s="2"/>
      <c r="Y61" s="78"/>
      <c r="AE61" s="183" t="s">
        <v>371</v>
      </c>
      <c r="AF61" s="183" t="s">
        <v>172</v>
      </c>
      <c r="AG61" s="183" t="s">
        <v>118</v>
      </c>
      <c r="AH61" s="183">
        <v>1</v>
      </c>
      <c r="AI61" s="91"/>
      <c r="AJ61" s="183" t="s">
        <v>820</v>
      </c>
      <c r="AK61" s="183" t="s">
        <v>658</v>
      </c>
      <c r="AL61" s="183" t="s">
        <v>821</v>
      </c>
      <c r="AM61" s="183" t="s">
        <v>3</v>
      </c>
      <c r="AN61" s="183" t="s">
        <v>31</v>
      </c>
      <c r="AO61" s="187" t="s">
        <v>724</v>
      </c>
      <c r="AP61" s="92"/>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DR61" s="1"/>
      <c r="DS61" s="1"/>
      <c r="DT61" s="1"/>
      <c r="DU61" s="1"/>
      <c r="DV61" s="1"/>
      <c r="DW61" s="1"/>
      <c r="DX61" s="1"/>
      <c r="DY61" s="1"/>
    </row>
    <row r="62" spans="1:129" ht="15" customHeight="1">
      <c r="A62" s="2"/>
      <c r="B62" s="234"/>
      <c r="C62" s="237"/>
      <c r="D62" s="237"/>
      <c r="E62" s="237"/>
      <c r="G62" s="220"/>
      <c r="H62" s="221"/>
      <c r="I62" s="222"/>
      <c r="Y62" s="78"/>
      <c r="AE62" s="183" t="s">
        <v>314</v>
      </c>
      <c r="AF62" s="183" t="s">
        <v>172</v>
      </c>
      <c r="AG62" s="183" t="s">
        <v>118</v>
      </c>
      <c r="AH62" s="183">
        <v>1</v>
      </c>
      <c r="AI62" s="91"/>
      <c r="AJ62" s="183" t="s">
        <v>523</v>
      </c>
      <c r="AK62" s="183" t="s">
        <v>658</v>
      </c>
      <c r="AL62" s="183" t="s">
        <v>945</v>
      </c>
      <c r="AM62" s="183" t="s">
        <v>3</v>
      </c>
      <c r="AN62" s="183"/>
      <c r="AO62" s="187"/>
      <c r="AP62" s="92"/>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DR62" s="1"/>
      <c r="DS62" s="1"/>
      <c r="DT62" s="1"/>
      <c r="DU62" s="1"/>
      <c r="DV62" s="1"/>
      <c r="DW62" s="1"/>
      <c r="DX62" s="1"/>
      <c r="DY62" s="1"/>
    </row>
    <row r="63" spans="1:129" ht="15" customHeight="1">
      <c r="A63" s="2"/>
      <c r="G63" s="223"/>
      <c r="H63" s="224"/>
      <c r="I63" s="225"/>
      <c r="Y63" s="78"/>
      <c r="AE63" s="183" t="s">
        <v>863</v>
      </c>
      <c r="AF63" s="183" t="s">
        <v>135</v>
      </c>
      <c r="AG63" s="183" t="s">
        <v>118</v>
      </c>
      <c r="AH63" s="183">
        <v>0.5</v>
      </c>
      <c r="AI63" s="91"/>
      <c r="AJ63" s="183" t="s">
        <v>775</v>
      </c>
      <c r="AK63" s="183" t="s">
        <v>659</v>
      </c>
      <c r="AL63" s="183" t="s">
        <v>775</v>
      </c>
      <c r="AM63" s="183" t="s">
        <v>3</v>
      </c>
      <c r="AN63" s="183"/>
      <c r="AO63" s="187"/>
      <c r="AP63" s="92"/>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DR63" s="1"/>
      <c r="DS63" s="1"/>
      <c r="DT63" s="1"/>
      <c r="DU63" s="1"/>
      <c r="DV63" s="1"/>
      <c r="DW63" s="1"/>
      <c r="DX63" s="1"/>
      <c r="DY63" s="1"/>
    </row>
    <row r="64" spans="3:129" ht="15" customHeight="1">
      <c r="C64" s="2"/>
      <c r="D64" s="2"/>
      <c r="E64" s="2"/>
      <c r="F64" s="2"/>
      <c r="G64" s="2"/>
      <c r="H64" s="2"/>
      <c r="I64" s="2"/>
      <c r="J64" s="2"/>
      <c r="K64" s="2"/>
      <c r="L64" s="2"/>
      <c r="M64" s="2"/>
      <c r="N64" s="23"/>
      <c r="O64" s="23"/>
      <c r="P64" s="23"/>
      <c r="Q64" s="23"/>
      <c r="R64" s="23"/>
      <c r="S64" s="23"/>
      <c r="T64" s="23"/>
      <c r="U64" s="1"/>
      <c r="V64" s="23"/>
      <c r="Y64" s="78"/>
      <c r="AE64" s="183" t="s">
        <v>1098</v>
      </c>
      <c r="AF64" s="183" t="s">
        <v>115</v>
      </c>
      <c r="AG64" s="183" t="s">
        <v>118</v>
      </c>
      <c r="AH64" s="183">
        <v>0.5</v>
      </c>
      <c r="AI64" s="91"/>
      <c r="AJ64" s="183" t="s">
        <v>776</v>
      </c>
      <c r="AK64" s="183" t="s">
        <v>659</v>
      </c>
      <c r="AL64" s="183" t="s">
        <v>776</v>
      </c>
      <c r="AM64" s="183" t="s">
        <v>2</v>
      </c>
      <c r="AN64" s="183"/>
      <c r="AO64" s="187"/>
      <c r="AP64" s="92"/>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DR64" s="1"/>
      <c r="DS64" s="1"/>
      <c r="DT64" s="1"/>
      <c r="DU64" s="1"/>
      <c r="DV64" s="1"/>
      <c r="DW64" s="1"/>
      <c r="DX64" s="1"/>
      <c r="DY64" s="1"/>
    </row>
    <row r="65" spans="2:129" ht="15" customHeight="1">
      <c r="B65" s="9"/>
      <c r="Y65" s="78"/>
      <c r="AE65" s="183" t="s">
        <v>295</v>
      </c>
      <c r="AF65" s="183" t="s">
        <v>172</v>
      </c>
      <c r="AG65" s="183" t="s">
        <v>118</v>
      </c>
      <c r="AH65" s="183">
        <v>1</v>
      </c>
      <c r="AI65" s="91"/>
      <c r="AJ65" s="183" t="s">
        <v>777</v>
      </c>
      <c r="AK65" s="183" t="s">
        <v>659</v>
      </c>
      <c r="AL65" s="183" t="s">
        <v>946</v>
      </c>
      <c r="AM65" s="183" t="s">
        <v>3</v>
      </c>
      <c r="AN65" s="183"/>
      <c r="AO65" s="187"/>
      <c r="AP65" s="92"/>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DR65" s="1"/>
      <c r="DS65" s="1"/>
      <c r="DT65" s="1"/>
      <c r="DU65" s="1"/>
      <c r="DV65" s="1"/>
      <c r="DW65" s="1"/>
      <c r="DX65" s="1"/>
      <c r="DY65" s="1"/>
    </row>
    <row r="66" spans="25:129" ht="15" customHeight="1">
      <c r="Y66" s="78"/>
      <c r="AE66" s="183" t="s">
        <v>193</v>
      </c>
      <c r="AF66" s="183" t="s">
        <v>154</v>
      </c>
      <c r="AG66" s="183" t="s">
        <v>118</v>
      </c>
      <c r="AH66" s="183">
        <v>0.5</v>
      </c>
      <c r="AI66" s="91"/>
      <c r="AJ66" s="183" t="s">
        <v>778</v>
      </c>
      <c r="AK66" s="183" t="s">
        <v>659</v>
      </c>
      <c r="AL66" s="183" t="s">
        <v>778</v>
      </c>
      <c r="AM66" s="183" t="s">
        <v>3</v>
      </c>
      <c r="AN66" s="183"/>
      <c r="AO66" s="187"/>
      <c r="AP66" s="92"/>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DR66" s="1"/>
      <c r="DS66" s="1"/>
      <c r="DT66" s="1"/>
      <c r="DU66" s="1"/>
      <c r="DV66" s="1"/>
      <c r="DW66" s="1"/>
      <c r="DX66" s="1"/>
      <c r="DY66" s="1"/>
    </row>
    <row r="67" spans="25:99" ht="15" customHeight="1">
      <c r="Y67" s="78"/>
      <c r="AE67" s="183" t="s">
        <v>864</v>
      </c>
      <c r="AF67" s="183" t="s">
        <v>170</v>
      </c>
      <c r="AG67" s="183" t="s">
        <v>670</v>
      </c>
      <c r="AH67" s="183">
        <v>1</v>
      </c>
      <c r="AI67" s="91"/>
      <c r="AJ67" s="183" t="s">
        <v>784</v>
      </c>
      <c r="AK67" s="183" t="s">
        <v>659</v>
      </c>
      <c r="AL67" s="183" t="s">
        <v>784</v>
      </c>
      <c r="AM67" s="183" t="s">
        <v>3</v>
      </c>
      <c r="AN67" s="183"/>
      <c r="AO67" s="187"/>
      <c r="AP67" s="92"/>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row>
    <row r="68" spans="25:99" ht="15" customHeight="1">
      <c r="Y68" s="78"/>
      <c r="AE68" s="183" t="s">
        <v>127</v>
      </c>
      <c r="AF68" s="183" t="s">
        <v>115</v>
      </c>
      <c r="AG68" s="183" t="s">
        <v>118</v>
      </c>
      <c r="AH68" s="183">
        <v>0.25</v>
      </c>
      <c r="AI68" s="91"/>
      <c r="AJ68" s="183" t="s">
        <v>779</v>
      </c>
      <c r="AK68" s="183" t="s">
        <v>659</v>
      </c>
      <c r="AL68" s="183" t="s">
        <v>779</v>
      </c>
      <c r="AM68" s="183" t="s">
        <v>2</v>
      </c>
      <c r="AN68" s="183"/>
      <c r="AO68" s="187"/>
      <c r="AP68" s="92"/>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row>
    <row r="69" spans="25:99" ht="15" customHeight="1">
      <c r="Y69" s="78"/>
      <c r="AE69" s="183" t="s">
        <v>223</v>
      </c>
      <c r="AF69" s="183" t="s">
        <v>147</v>
      </c>
      <c r="AG69" s="183" t="s">
        <v>118</v>
      </c>
      <c r="AH69" s="183">
        <v>0.25</v>
      </c>
      <c r="AI69" s="91"/>
      <c r="AJ69" s="183" t="s">
        <v>780</v>
      </c>
      <c r="AK69" s="183" t="s">
        <v>659</v>
      </c>
      <c r="AL69" s="183" t="s">
        <v>780</v>
      </c>
      <c r="AM69" s="183" t="s">
        <v>3</v>
      </c>
      <c r="AN69" s="183"/>
      <c r="AO69" s="187"/>
      <c r="AP69" s="92"/>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row>
    <row r="70" spans="25:99" ht="15" customHeight="1">
      <c r="Y70" s="78"/>
      <c r="AE70" s="183" t="s">
        <v>342</v>
      </c>
      <c r="AF70" s="183" t="s">
        <v>172</v>
      </c>
      <c r="AG70" s="183" t="s">
        <v>118</v>
      </c>
      <c r="AH70" s="183">
        <v>1</v>
      </c>
      <c r="AI70" s="91"/>
      <c r="AJ70" s="183" t="s">
        <v>781</v>
      </c>
      <c r="AK70" s="183" t="s">
        <v>659</v>
      </c>
      <c r="AL70" s="183" t="s">
        <v>781</v>
      </c>
      <c r="AM70" s="183" t="s">
        <v>3</v>
      </c>
      <c r="AN70" s="183"/>
      <c r="AO70" s="187"/>
      <c r="AP70" s="92"/>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row>
    <row r="71" spans="25:99" ht="15" customHeight="1">
      <c r="Y71" s="78"/>
      <c r="AE71" s="183" t="s">
        <v>1099</v>
      </c>
      <c r="AF71" s="183" t="s">
        <v>147</v>
      </c>
      <c r="AG71" s="183" t="s">
        <v>118</v>
      </c>
      <c r="AH71" s="183">
        <v>0.75</v>
      </c>
      <c r="AI71" s="91"/>
      <c r="AJ71" s="183" t="s">
        <v>782</v>
      </c>
      <c r="AK71" s="183" t="s">
        <v>659</v>
      </c>
      <c r="AL71" s="183" t="s">
        <v>782</v>
      </c>
      <c r="AM71" s="183" t="s">
        <v>3</v>
      </c>
      <c r="AN71" s="183"/>
      <c r="AO71" s="187"/>
      <c r="AP71" s="92"/>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row>
    <row r="72" spans="25:99" ht="15" customHeight="1">
      <c r="Y72" s="78"/>
      <c r="AE72" s="183" t="s">
        <v>167</v>
      </c>
      <c r="AF72" s="183" t="s">
        <v>211</v>
      </c>
      <c r="AG72" s="183" t="s">
        <v>118</v>
      </c>
      <c r="AH72" s="183">
        <v>1</v>
      </c>
      <c r="AI72" s="91"/>
      <c r="AJ72" s="183" t="s">
        <v>822</v>
      </c>
      <c r="AK72" s="183" t="s">
        <v>659</v>
      </c>
      <c r="AL72" s="183" t="s">
        <v>822</v>
      </c>
      <c r="AM72" s="183" t="s">
        <v>3</v>
      </c>
      <c r="AN72" s="183"/>
      <c r="AO72" s="187"/>
      <c r="AP72" s="92"/>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row>
    <row r="73" spans="25:99" ht="15" customHeight="1">
      <c r="Y73" s="78"/>
      <c r="AE73" s="183" t="s">
        <v>121</v>
      </c>
      <c r="AF73" s="183" t="s">
        <v>119</v>
      </c>
      <c r="AG73" s="183" t="s">
        <v>657</v>
      </c>
      <c r="AH73" s="183">
        <v>1</v>
      </c>
      <c r="AI73" s="91"/>
      <c r="AJ73" s="183" t="s">
        <v>783</v>
      </c>
      <c r="AK73" s="183" t="s">
        <v>659</v>
      </c>
      <c r="AL73" s="183" t="s">
        <v>783</v>
      </c>
      <c r="AM73" s="183" t="s">
        <v>3</v>
      </c>
      <c r="AN73" s="183"/>
      <c r="AO73" s="187"/>
      <c r="AP73" s="92"/>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row>
    <row r="74" spans="25:99" ht="15" customHeight="1">
      <c r="Y74" s="78"/>
      <c r="AE74" s="183" t="s">
        <v>865</v>
      </c>
      <c r="AF74" s="183" t="s">
        <v>211</v>
      </c>
      <c r="AG74" s="183" t="s">
        <v>113</v>
      </c>
      <c r="AH74" s="183">
        <v>1</v>
      </c>
      <c r="AI74" s="91"/>
      <c r="AJ74" s="183" t="s">
        <v>543</v>
      </c>
      <c r="AK74" s="183" t="s">
        <v>480</v>
      </c>
      <c r="AL74" s="183" t="s">
        <v>947</v>
      </c>
      <c r="AM74" s="183" t="s">
        <v>3</v>
      </c>
      <c r="AN74" s="183"/>
      <c r="AO74" s="187"/>
      <c r="AP74" s="92"/>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row>
    <row r="75" spans="25:99" ht="15" customHeight="1">
      <c r="Y75" s="78"/>
      <c r="AE75" s="183" t="s">
        <v>159</v>
      </c>
      <c r="AF75" s="183" t="s">
        <v>147</v>
      </c>
      <c r="AG75" s="183" t="s">
        <v>118</v>
      </c>
      <c r="AH75" s="183">
        <v>0.5</v>
      </c>
      <c r="AI75" s="91"/>
      <c r="AJ75" s="183" t="s">
        <v>26</v>
      </c>
      <c r="AK75" s="183" t="s">
        <v>479</v>
      </c>
      <c r="AL75" s="183" t="s">
        <v>26</v>
      </c>
      <c r="AM75" s="183" t="s">
        <v>3</v>
      </c>
      <c r="AN75" s="183"/>
      <c r="AO75" s="187"/>
      <c r="AP75" s="92"/>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row>
    <row r="76" spans="25:99" ht="15" customHeight="1">
      <c r="Y76" s="78"/>
      <c r="AE76" s="183" t="s">
        <v>274</v>
      </c>
      <c r="AF76" s="183" t="s">
        <v>211</v>
      </c>
      <c r="AG76" s="183" t="s">
        <v>118</v>
      </c>
      <c r="AH76" s="183">
        <v>1</v>
      </c>
      <c r="AI76" s="91"/>
      <c r="AJ76" s="183" t="s">
        <v>785</v>
      </c>
      <c r="AK76" s="183" t="s">
        <v>658</v>
      </c>
      <c r="AL76" s="183" t="s">
        <v>785</v>
      </c>
      <c r="AM76" s="183" t="s">
        <v>3</v>
      </c>
      <c r="AN76" s="183"/>
      <c r="AO76" s="187"/>
      <c r="AP76" s="92"/>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row>
    <row r="77" spans="25:99" ht="15" customHeight="1">
      <c r="Y77" s="78"/>
      <c r="AE77" s="183" t="s">
        <v>156</v>
      </c>
      <c r="AF77" s="183" t="s">
        <v>147</v>
      </c>
      <c r="AG77" s="183" t="s">
        <v>118</v>
      </c>
      <c r="AH77" s="183">
        <v>0.25</v>
      </c>
      <c r="AI77" s="91"/>
      <c r="AJ77" s="183" t="s">
        <v>786</v>
      </c>
      <c r="AK77" s="183" t="s">
        <v>479</v>
      </c>
      <c r="AL77" s="183" t="s">
        <v>786</v>
      </c>
      <c r="AM77" s="183" t="s">
        <v>3</v>
      </c>
      <c r="AN77" s="183"/>
      <c r="AO77" s="187"/>
      <c r="AP77" s="92"/>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row>
    <row r="78" spans="25:99" ht="15" customHeight="1">
      <c r="Y78" s="78"/>
      <c r="AE78" s="183" t="s">
        <v>668</v>
      </c>
      <c r="AF78" s="183" t="s">
        <v>211</v>
      </c>
      <c r="AG78" s="183" t="s">
        <v>118</v>
      </c>
      <c r="AH78" s="183">
        <v>1</v>
      </c>
      <c r="AI78" s="91"/>
      <c r="AJ78" s="183" t="s">
        <v>578</v>
      </c>
      <c r="AK78" s="183" t="s">
        <v>660</v>
      </c>
      <c r="AL78" s="183" t="s">
        <v>948</v>
      </c>
      <c r="AM78" s="183" t="s">
        <v>3</v>
      </c>
      <c r="AN78" s="183"/>
      <c r="AO78" s="187"/>
      <c r="AP78" s="92"/>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row>
    <row r="79" spans="25:99" ht="15" customHeight="1">
      <c r="Y79" s="78"/>
      <c r="AE79" s="183" t="s">
        <v>443</v>
      </c>
      <c r="AF79" s="183" t="s">
        <v>172</v>
      </c>
      <c r="AG79" s="183" t="s">
        <v>118</v>
      </c>
      <c r="AH79" s="183">
        <v>1</v>
      </c>
      <c r="AI79" s="91"/>
      <c r="AJ79" s="183" t="s">
        <v>218</v>
      </c>
      <c r="AK79" s="183" t="s">
        <v>482</v>
      </c>
      <c r="AL79" s="183" t="s">
        <v>949</v>
      </c>
      <c r="AM79" s="183" t="s">
        <v>3</v>
      </c>
      <c r="AN79" s="183" t="s">
        <v>950</v>
      </c>
      <c r="AO79" s="187" t="s">
        <v>724</v>
      </c>
      <c r="AP79" s="92"/>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row>
    <row r="80" spans="25:99" ht="15" customHeight="1">
      <c r="Y80" s="78"/>
      <c r="AE80" s="183" t="s">
        <v>866</v>
      </c>
      <c r="AF80" s="183" t="s">
        <v>119</v>
      </c>
      <c r="AG80" s="183" t="s">
        <v>657</v>
      </c>
      <c r="AH80" s="183">
        <v>1</v>
      </c>
      <c r="AI80" s="91"/>
      <c r="AJ80" s="183" t="s">
        <v>659</v>
      </c>
      <c r="AK80" s="183" t="s">
        <v>659</v>
      </c>
      <c r="AL80" s="183" t="s">
        <v>659</v>
      </c>
      <c r="AM80" s="183" t="s">
        <v>3</v>
      </c>
      <c r="AN80" s="183"/>
      <c r="AO80" s="187"/>
      <c r="AP80" s="92"/>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row>
    <row r="81" spans="25:99" ht="15" customHeight="1">
      <c r="Y81" s="78"/>
      <c r="AE81" s="183" t="s">
        <v>269</v>
      </c>
      <c r="AF81" s="183" t="s">
        <v>172</v>
      </c>
      <c r="AG81" s="183" t="s">
        <v>118</v>
      </c>
      <c r="AH81" s="183">
        <v>1</v>
      </c>
      <c r="AI81" s="91"/>
      <c r="AJ81" s="183" t="s">
        <v>28</v>
      </c>
      <c r="AK81" s="183" t="s">
        <v>480</v>
      </c>
      <c r="AL81" s="183" t="s">
        <v>28</v>
      </c>
      <c r="AM81" s="183" t="s">
        <v>3</v>
      </c>
      <c r="AN81" s="183"/>
      <c r="AO81" s="187"/>
      <c r="AP81" s="92"/>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row>
    <row r="82" spans="25:99" ht="15" customHeight="1">
      <c r="Y82" s="78"/>
      <c r="AE82" s="183" t="s">
        <v>385</v>
      </c>
      <c r="AF82" s="183" t="s">
        <v>172</v>
      </c>
      <c r="AG82" s="183" t="s">
        <v>113</v>
      </c>
      <c r="AH82" s="183">
        <v>1</v>
      </c>
      <c r="AI82" s="91"/>
      <c r="AJ82" s="183" t="s">
        <v>29</v>
      </c>
      <c r="AK82" s="183" t="s">
        <v>480</v>
      </c>
      <c r="AL82" s="183" t="s">
        <v>29</v>
      </c>
      <c r="AM82" s="183" t="s">
        <v>3</v>
      </c>
      <c r="AN82" s="183"/>
      <c r="AO82" s="187"/>
      <c r="AP82" s="92"/>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row>
    <row r="83" spans="25:99" ht="15" customHeight="1">
      <c r="Y83" s="78"/>
      <c r="AE83" s="183" t="s">
        <v>285</v>
      </c>
      <c r="AF83" s="183" t="s">
        <v>135</v>
      </c>
      <c r="AG83" s="183" t="s">
        <v>657</v>
      </c>
      <c r="AH83" s="183">
        <v>1</v>
      </c>
      <c r="AI83" s="91"/>
      <c r="AJ83" s="183" t="s">
        <v>30</v>
      </c>
      <c r="AK83" s="183" t="s">
        <v>658</v>
      </c>
      <c r="AL83" s="183" t="s">
        <v>30</v>
      </c>
      <c r="AM83" s="183" t="s">
        <v>3</v>
      </c>
      <c r="AN83" s="183"/>
      <c r="AO83" s="187"/>
      <c r="AP83" s="92"/>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row>
    <row r="84" spans="25:99" ht="15" customHeight="1">
      <c r="Y84" s="78"/>
      <c r="AE84" s="183" t="s">
        <v>455</v>
      </c>
      <c r="AF84" s="183" t="s">
        <v>172</v>
      </c>
      <c r="AG84" s="183" t="s">
        <v>118</v>
      </c>
      <c r="AH84" s="183">
        <v>1</v>
      </c>
      <c r="AI84" s="91"/>
      <c r="AJ84" s="183" t="s">
        <v>580</v>
      </c>
      <c r="AK84" s="183" t="s">
        <v>660</v>
      </c>
      <c r="AL84" s="183" t="s">
        <v>951</v>
      </c>
      <c r="AM84" s="183" t="s">
        <v>3</v>
      </c>
      <c r="AN84" s="183"/>
      <c r="AO84" s="187"/>
      <c r="AP84" s="92"/>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row>
    <row r="85" spans="25:99" ht="15" customHeight="1">
      <c r="Y85" s="78"/>
      <c r="AE85" s="183" t="s">
        <v>175</v>
      </c>
      <c r="AF85" s="183" t="s">
        <v>211</v>
      </c>
      <c r="AG85" s="183" t="s">
        <v>118</v>
      </c>
      <c r="AH85" s="183">
        <v>1</v>
      </c>
      <c r="AI85" s="91"/>
      <c r="AJ85" s="183" t="s">
        <v>823</v>
      </c>
      <c r="AK85" s="183" t="s">
        <v>479</v>
      </c>
      <c r="AL85" s="183" t="s">
        <v>823</v>
      </c>
      <c r="AM85" s="183" t="s">
        <v>3</v>
      </c>
      <c r="AN85" s="183"/>
      <c r="AO85" s="187"/>
      <c r="AP85" s="92"/>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row>
    <row r="86" spans="25:99" ht="15" customHeight="1">
      <c r="Y86" s="78"/>
      <c r="AE86" s="183" t="s">
        <v>442</v>
      </c>
      <c r="AF86" s="183" t="s">
        <v>170</v>
      </c>
      <c r="AG86" s="183" t="s">
        <v>118</v>
      </c>
      <c r="AH86" s="183">
        <v>1</v>
      </c>
      <c r="AI86" s="91"/>
      <c r="AJ86" s="183" t="s">
        <v>480</v>
      </c>
      <c r="AK86" s="183" t="s">
        <v>480</v>
      </c>
      <c r="AL86" s="183" t="s">
        <v>480</v>
      </c>
      <c r="AM86" s="183" t="s">
        <v>3</v>
      </c>
      <c r="AN86" s="183"/>
      <c r="AO86" s="187"/>
      <c r="AP86" s="92"/>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row>
    <row r="87" spans="25:99" ht="15" customHeight="1">
      <c r="Y87" s="78"/>
      <c r="AE87" s="183" t="s">
        <v>188</v>
      </c>
      <c r="AF87" s="183" t="s">
        <v>147</v>
      </c>
      <c r="AG87" s="183" t="s">
        <v>118</v>
      </c>
      <c r="AH87" s="183">
        <v>0.25</v>
      </c>
      <c r="AI87" s="91"/>
      <c r="AJ87" s="183" t="s">
        <v>787</v>
      </c>
      <c r="AK87" s="183" t="s">
        <v>658</v>
      </c>
      <c r="AL87" s="183" t="s">
        <v>787</v>
      </c>
      <c r="AM87" s="183" t="s">
        <v>2</v>
      </c>
      <c r="AN87" s="183"/>
      <c r="AO87" s="187"/>
      <c r="AP87" s="92"/>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row>
    <row r="88" spans="25:99" ht="15" customHeight="1">
      <c r="Y88" s="78"/>
      <c r="AE88" s="183" t="s">
        <v>335</v>
      </c>
      <c r="AF88" s="183" t="s">
        <v>202</v>
      </c>
      <c r="AG88" s="183" t="s">
        <v>118</v>
      </c>
      <c r="AH88" s="183">
        <v>1</v>
      </c>
      <c r="AI88" s="91"/>
      <c r="AJ88" s="183" t="s">
        <v>363</v>
      </c>
      <c r="AK88" s="183" t="s">
        <v>480</v>
      </c>
      <c r="AL88" s="183" t="s">
        <v>363</v>
      </c>
      <c r="AM88" s="183" t="s">
        <v>3</v>
      </c>
      <c r="AN88" s="183" t="s">
        <v>80</v>
      </c>
      <c r="AO88" s="187" t="s">
        <v>724</v>
      </c>
      <c r="AP88" s="92"/>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row>
    <row r="89" spans="25:99" ht="15" customHeight="1">
      <c r="Y89" s="78"/>
      <c r="AE89" s="183" t="s">
        <v>1100</v>
      </c>
      <c r="AF89" s="183" t="s">
        <v>202</v>
      </c>
      <c r="AG89" s="183" t="s">
        <v>118</v>
      </c>
      <c r="AH89" s="183">
        <v>1</v>
      </c>
      <c r="AI89" s="91"/>
      <c r="AJ89" s="183" t="s">
        <v>341</v>
      </c>
      <c r="AK89" s="183" t="s">
        <v>482</v>
      </c>
      <c r="AL89" s="183" t="s">
        <v>341</v>
      </c>
      <c r="AM89" s="183" t="s">
        <v>2</v>
      </c>
      <c r="AN89" s="183"/>
      <c r="AO89" s="187"/>
      <c r="AP89" s="92"/>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row>
    <row r="90" spans="25:99" ht="15" customHeight="1">
      <c r="Y90" s="78"/>
      <c r="AE90" s="183" t="s">
        <v>242</v>
      </c>
      <c r="AF90" s="183" t="s">
        <v>211</v>
      </c>
      <c r="AG90" s="183" t="s">
        <v>118</v>
      </c>
      <c r="AH90" s="183">
        <v>1</v>
      </c>
      <c r="AI90" s="91"/>
      <c r="AJ90" s="183" t="s">
        <v>547</v>
      </c>
      <c r="AK90" s="183" t="s">
        <v>482</v>
      </c>
      <c r="AL90" s="183" t="s">
        <v>952</v>
      </c>
      <c r="AM90" s="183" t="s">
        <v>3</v>
      </c>
      <c r="AN90" s="183"/>
      <c r="AO90" s="187"/>
      <c r="AP90" s="92"/>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row>
    <row r="91" spans="25:99" ht="15" customHeight="1">
      <c r="Y91" s="78"/>
      <c r="AE91" s="183" t="s">
        <v>283</v>
      </c>
      <c r="AF91" s="183" t="s">
        <v>135</v>
      </c>
      <c r="AG91" s="183" t="s">
        <v>657</v>
      </c>
      <c r="AH91" s="183">
        <v>1</v>
      </c>
      <c r="AI91" s="91"/>
      <c r="AJ91" s="183" t="s">
        <v>532</v>
      </c>
      <c r="AK91" s="183" t="s">
        <v>660</v>
      </c>
      <c r="AL91" s="183" t="s">
        <v>953</v>
      </c>
      <c r="AM91" s="183" t="s">
        <v>3</v>
      </c>
      <c r="AN91" s="183"/>
      <c r="AO91" s="187"/>
      <c r="AP91" s="92"/>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row>
    <row r="92" spans="25:99" ht="15" customHeight="1">
      <c r="Y92" s="78"/>
      <c r="AE92" s="183" t="s">
        <v>161</v>
      </c>
      <c r="AF92" s="183" t="s">
        <v>147</v>
      </c>
      <c r="AG92" s="183" t="s">
        <v>118</v>
      </c>
      <c r="AH92" s="183">
        <v>0.5</v>
      </c>
      <c r="AI92" s="91"/>
      <c r="AJ92" s="183" t="s">
        <v>33</v>
      </c>
      <c r="AK92" s="183" t="s">
        <v>480</v>
      </c>
      <c r="AL92" s="183" t="s">
        <v>33</v>
      </c>
      <c r="AM92" s="183" t="s">
        <v>3</v>
      </c>
      <c r="AN92" s="183"/>
      <c r="AO92" s="187"/>
      <c r="AP92" s="92"/>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row>
    <row r="93" spans="25:99" ht="15" customHeight="1">
      <c r="Y93" s="78"/>
      <c r="AE93" s="183" t="s">
        <v>268</v>
      </c>
      <c r="AF93" s="183" t="s">
        <v>211</v>
      </c>
      <c r="AG93" s="183" t="s">
        <v>118</v>
      </c>
      <c r="AH93" s="183">
        <v>1</v>
      </c>
      <c r="AI93" s="91"/>
      <c r="AJ93" s="183" t="s">
        <v>788</v>
      </c>
      <c r="AK93" s="183" t="s">
        <v>660</v>
      </c>
      <c r="AL93" s="183" t="s">
        <v>954</v>
      </c>
      <c r="AM93" s="183" t="s">
        <v>3</v>
      </c>
      <c r="AN93" s="183"/>
      <c r="AO93" s="187"/>
      <c r="AP93" s="92"/>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row>
    <row r="94" spans="25:99" ht="15" customHeight="1">
      <c r="Y94" s="78"/>
      <c r="AE94" s="183" t="s">
        <v>284</v>
      </c>
      <c r="AF94" s="183" t="s">
        <v>279</v>
      </c>
      <c r="AG94" s="183" t="s">
        <v>118</v>
      </c>
      <c r="AH94" s="183">
        <v>1</v>
      </c>
      <c r="AI94" s="91"/>
      <c r="AJ94" s="183" t="s">
        <v>34</v>
      </c>
      <c r="AK94" s="183" t="s">
        <v>660</v>
      </c>
      <c r="AL94" s="183" t="s">
        <v>34</v>
      </c>
      <c r="AM94" s="183" t="s">
        <v>2</v>
      </c>
      <c r="AN94" s="183"/>
      <c r="AO94" s="187"/>
      <c r="AP94" s="92"/>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row>
    <row r="95" spans="25:99" ht="15" customHeight="1">
      <c r="Y95" s="78"/>
      <c r="AE95" s="183" t="s">
        <v>298</v>
      </c>
      <c r="AF95" s="183" t="s">
        <v>172</v>
      </c>
      <c r="AG95" s="183" t="s">
        <v>118</v>
      </c>
      <c r="AH95" s="183">
        <v>1</v>
      </c>
      <c r="AI95" s="91"/>
      <c r="AJ95" s="183" t="s">
        <v>728</v>
      </c>
      <c r="AK95" s="183" t="s">
        <v>481</v>
      </c>
      <c r="AL95" s="183" t="s">
        <v>728</v>
      </c>
      <c r="AM95" s="183" t="s">
        <v>3</v>
      </c>
      <c r="AN95" s="183"/>
      <c r="AO95" s="187"/>
      <c r="AP95" s="92"/>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row>
    <row r="96" spans="25:99" ht="15" customHeight="1">
      <c r="Y96" s="78"/>
      <c r="AE96" s="183" t="s">
        <v>1101</v>
      </c>
      <c r="AF96" s="183" t="s">
        <v>115</v>
      </c>
      <c r="AG96" s="183" t="s">
        <v>132</v>
      </c>
      <c r="AH96" s="183">
        <v>0.25</v>
      </c>
      <c r="AI96" s="91"/>
      <c r="AJ96" s="183" t="s">
        <v>824</v>
      </c>
      <c r="AK96" s="183" t="s">
        <v>481</v>
      </c>
      <c r="AL96" s="183" t="s">
        <v>35</v>
      </c>
      <c r="AM96" s="183" t="s">
        <v>2</v>
      </c>
      <c r="AN96" s="183" t="s">
        <v>85</v>
      </c>
      <c r="AO96" s="187" t="s">
        <v>655</v>
      </c>
      <c r="AP96" s="92"/>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row>
    <row r="97" spans="25:99" ht="15" customHeight="1">
      <c r="Y97" s="78"/>
      <c r="AE97" s="183" t="s">
        <v>1102</v>
      </c>
      <c r="AF97" s="183" t="s">
        <v>126</v>
      </c>
      <c r="AG97" s="183" t="s">
        <v>657</v>
      </c>
      <c r="AH97" s="183">
        <v>1</v>
      </c>
      <c r="AI97" s="91"/>
      <c r="AJ97" s="183" t="s">
        <v>599</v>
      </c>
      <c r="AK97" s="183" t="s">
        <v>479</v>
      </c>
      <c r="AL97" s="183" t="s">
        <v>955</v>
      </c>
      <c r="AM97" s="183" t="s">
        <v>3</v>
      </c>
      <c r="AN97" s="183"/>
      <c r="AO97" s="187"/>
      <c r="AP97" s="92"/>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row>
    <row r="98" spans="25:99" ht="15" customHeight="1">
      <c r="Y98" s="78"/>
      <c r="AE98" s="183" t="s">
        <v>401</v>
      </c>
      <c r="AF98" s="183" t="s">
        <v>172</v>
      </c>
      <c r="AG98" s="183" t="s">
        <v>118</v>
      </c>
      <c r="AH98" s="183">
        <v>1</v>
      </c>
      <c r="AI98" s="91"/>
      <c r="AJ98" s="183" t="s">
        <v>36</v>
      </c>
      <c r="AK98" s="183" t="s">
        <v>479</v>
      </c>
      <c r="AL98" s="183" t="s">
        <v>36</v>
      </c>
      <c r="AM98" s="183" t="s">
        <v>3</v>
      </c>
      <c r="AN98" s="183"/>
      <c r="AO98" s="187"/>
      <c r="AP98" s="92"/>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row>
    <row r="99" spans="25:99" ht="15" customHeight="1">
      <c r="Y99" s="78"/>
      <c r="AE99" s="183" t="s">
        <v>240</v>
      </c>
      <c r="AF99" s="183" t="s">
        <v>211</v>
      </c>
      <c r="AG99" s="183" t="s">
        <v>118</v>
      </c>
      <c r="AH99" s="183">
        <v>1</v>
      </c>
      <c r="AI99" s="91"/>
      <c r="AJ99" s="183" t="s">
        <v>360</v>
      </c>
      <c r="AK99" s="183" t="s">
        <v>480</v>
      </c>
      <c r="AL99" s="183" t="s">
        <v>956</v>
      </c>
      <c r="AM99" s="183" t="s">
        <v>3</v>
      </c>
      <c r="AN99" s="183" t="s">
        <v>42</v>
      </c>
      <c r="AO99" s="187" t="s">
        <v>724</v>
      </c>
      <c r="AP99" s="92"/>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row>
    <row r="100" spans="25:99" ht="15" customHeight="1">
      <c r="Y100" s="78"/>
      <c r="AE100" s="183" t="s">
        <v>416</v>
      </c>
      <c r="AF100" s="183" t="s">
        <v>172</v>
      </c>
      <c r="AG100" s="183" t="s">
        <v>118</v>
      </c>
      <c r="AH100" s="183">
        <v>1</v>
      </c>
      <c r="AI100" s="91"/>
      <c r="AJ100" s="183" t="s">
        <v>957</v>
      </c>
      <c r="AK100" s="183" t="s">
        <v>658</v>
      </c>
      <c r="AL100" s="183" t="s">
        <v>957</v>
      </c>
      <c r="AM100" s="183" t="s">
        <v>3</v>
      </c>
      <c r="AN100" s="183"/>
      <c r="AO100" s="187" t="s">
        <v>655</v>
      </c>
      <c r="AP100" s="92"/>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row>
    <row r="101" spans="25:99" ht="15" customHeight="1">
      <c r="Y101" s="78"/>
      <c r="AE101" s="183" t="s">
        <v>123</v>
      </c>
      <c r="AF101" s="183" t="s">
        <v>115</v>
      </c>
      <c r="AG101" s="183" t="s">
        <v>132</v>
      </c>
      <c r="AH101" s="183">
        <v>1</v>
      </c>
      <c r="AI101" s="91"/>
      <c r="AJ101" s="183" t="s">
        <v>37</v>
      </c>
      <c r="AK101" s="183" t="s">
        <v>481</v>
      </c>
      <c r="AL101" s="183" t="s">
        <v>37</v>
      </c>
      <c r="AM101" s="183" t="s">
        <v>2</v>
      </c>
      <c r="AN101" s="183"/>
      <c r="AO101" s="187"/>
      <c r="AP101" s="92"/>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row>
    <row r="102" spans="25:99" ht="15" customHeight="1">
      <c r="Y102" s="78"/>
      <c r="AE102" s="183" t="s">
        <v>145</v>
      </c>
      <c r="AF102" s="183" t="s">
        <v>172</v>
      </c>
      <c r="AG102" s="183" t="s">
        <v>118</v>
      </c>
      <c r="AH102" s="183">
        <v>1</v>
      </c>
      <c r="AI102" s="91"/>
      <c r="AJ102" s="183" t="s">
        <v>627</v>
      </c>
      <c r="AK102" s="183" t="s">
        <v>481</v>
      </c>
      <c r="AL102" s="183" t="s">
        <v>958</v>
      </c>
      <c r="AM102" s="183" t="s">
        <v>3</v>
      </c>
      <c r="AN102" s="183"/>
      <c r="AO102" s="187"/>
      <c r="AP102" s="92"/>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row>
    <row r="103" spans="25:99" ht="15" customHeight="1">
      <c r="Y103" s="78"/>
      <c r="AE103" s="183" t="s">
        <v>1103</v>
      </c>
      <c r="AF103" s="183" t="s">
        <v>293</v>
      </c>
      <c r="AG103" s="183" t="s">
        <v>118</v>
      </c>
      <c r="AH103" s="183">
        <v>1</v>
      </c>
      <c r="AI103" s="91"/>
      <c r="AJ103" s="183" t="s">
        <v>569</v>
      </c>
      <c r="AK103" s="183" t="s">
        <v>480</v>
      </c>
      <c r="AL103" s="183" t="s">
        <v>959</v>
      </c>
      <c r="AM103" s="183" t="s">
        <v>3</v>
      </c>
      <c r="AN103" s="183"/>
      <c r="AO103" s="187"/>
      <c r="AP103" s="92"/>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row>
    <row r="104" spans="25:99" ht="15" customHeight="1">
      <c r="Y104" s="78"/>
      <c r="AE104" s="183" t="s">
        <v>451</v>
      </c>
      <c r="AF104" s="183" t="s">
        <v>172</v>
      </c>
      <c r="AG104" s="183" t="s">
        <v>118</v>
      </c>
      <c r="AH104" s="183">
        <v>1</v>
      </c>
      <c r="AI104" s="91"/>
      <c r="AJ104" s="183" t="s">
        <v>196</v>
      </c>
      <c r="AK104" s="183" t="s">
        <v>480</v>
      </c>
      <c r="AL104" s="183" t="s">
        <v>196</v>
      </c>
      <c r="AM104" s="183" t="s">
        <v>3</v>
      </c>
      <c r="AN104" s="183"/>
      <c r="AO104" s="187"/>
      <c r="AP104" s="92"/>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row>
    <row r="105" spans="25:99" ht="15" customHeight="1">
      <c r="Y105" s="78"/>
      <c r="AE105" s="183" t="s">
        <v>143</v>
      </c>
      <c r="AF105" s="183" t="s">
        <v>115</v>
      </c>
      <c r="AG105" s="183" t="s">
        <v>132</v>
      </c>
      <c r="AH105" s="183">
        <v>0.25</v>
      </c>
      <c r="AI105" s="91"/>
      <c r="AJ105" s="183" t="s">
        <v>593</v>
      </c>
      <c r="AK105" s="183" t="s">
        <v>480</v>
      </c>
      <c r="AL105" s="183" t="s">
        <v>960</v>
      </c>
      <c r="AM105" s="183" t="s">
        <v>3</v>
      </c>
      <c r="AN105" s="183"/>
      <c r="AO105" s="187"/>
      <c r="AP105" s="92"/>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row>
    <row r="106" spans="25:99" ht="15" customHeight="1">
      <c r="Y106" s="78"/>
      <c r="AE106" s="183" t="s">
        <v>191</v>
      </c>
      <c r="AF106" s="183" t="s">
        <v>147</v>
      </c>
      <c r="AG106" s="183" t="s">
        <v>118</v>
      </c>
      <c r="AH106" s="183">
        <v>0.5</v>
      </c>
      <c r="AI106" s="91"/>
      <c r="AJ106" s="183" t="s">
        <v>608</v>
      </c>
      <c r="AK106" s="183" t="s">
        <v>480</v>
      </c>
      <c r="AL106" s="183" t="s">
        <v>961</v>
      </c>
      <c r="AM106" s="183" t="s">
        <v>3</v>
      </c>
      <c r="AN106" s="183"/>
      <c r="AO106" s="187"/>
      <c r="AP106" s="92"/>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row>
    <row r="107" spans="25:99" ht="15" customHeight="1">
      <c r="Y107" s="78"/>
      <c r="AE107" s="183" t="s">
        <v>867</v>
      </c>
      <c r="AF107" s="183" t="s">
        <v>115</v>
      </c>
      <c r="AG107" s="183" t="s">
        <v>132</v>
      </c>
      <c r="AH107" s="183">
        <v>0.25</v>
      </c>
      <c r="AI107" s="91"/>
      <c r="AJ107" s="183" t="s">
        <v>962</v>
      </c>
      <c r="AK107" s="183" t="s">
        <v>480</v>
      </c>
      <c r="AL107" s="183" t="s">
        <v>963</v>
      </c>
      <c r="AM107" s="183" t="s">
        <v>3</v>
      </c>
      <c r="AN107" s="183" t="s">
        <v>69</v>
      </c>
      <c r="AO107" s="187"/>
      <c r="AP107" s="92"/>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row>
    <row r="108" spans="25:99" ht="15" customHeight="1">
      <c r="Y108" s="78"/>
      <c r="AE108" s="183" t="s">
        <v>142</v>
      </c>
      <c r="AF108" s="183" t="s">
        <v>147</v>
      </c>
      <c r="AG108" s="183" t="s">
        <v>118</v>
      </c>
      <c r="AH108" s="183">
        <v>0.75</v>
      </c>
      <c r="AI108" s="91"/>
      <c r="AJ108" s="183" t="s">
        <v>481</v>
      </c>
      <c r="AK108" s="183" t="s">
        <v>481</v>
      </c>
      <c r="AL108" s="183" t="s">
        <v>481</v>
      </c>
      <c r="AM108" s="183" t="s">
        <v>3</v>
      </c>
      <c r="AN108" s="183"/>
      <c r="AO108" s="187"/>
      <c r="AP108" s="92"/>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row>
    <row r="109" spans="25:99" ht="15" customHeight="1">
      <c r="Y109" s="78"/>
      <c r="AE109" s="183" t="s">
        <v>1104</v>
      </c>
      <c r="AF109" s="183" t="s">
        <v>211</v>
      </c>
      <c r="AG109" s="183" t="s">
        <v>113</v>
      </c>
      <c r="AH109" s="183">
        <v>1</v>
      </c>
      <c r="AI109" s="91"/>
      <c r="AJ109" s="183" t="s">
        <v>38</v>
      </c>
      <c r="AK109" s="183" t="s">
        <v>482</v>
      </c>
      <c r="AL109" s="183" t="s">
        <v>38</v>
      </c>
      <c r="AM109" s="183" t="s">
        <v>3</v>
      </c>
      <c r="AN109" s="183"/>
      <c r="AO109" s="187"/>
      <c r="AP109" s="92"/>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row>
    <row r="110" spans="25:99" ht="15" customHeight="1">
      <c r="Y110" s="78"/>
      <c r="AE110" s="183" t="s">
        <v>449</v>
      </c>
      <c r="AF110" s="183" t="s">
        <v>172</v>
      </c>
      <c r="AG110" s="183" t="s">
        <v>118</v>
      </c>
      <c r="AH110" s="183">
        <v>1</v>
      </c>
      <c r="AI110" s="91"/>
      <c r="AJ110" s="183" t="s">
        <v>487</v>
      </c>
      <c r="AK110" s="183" t="s">
        <v>480</v>
      </c>
      <c r="AL110" s="183" t="s">
        <v>487</v>
      </c>
      <c r="AM110" s="183" t="s">
        <v>3</v>
      </c>
      <c r="AN110" s="183"/>
      <c r="AO110" s="187"/>
      <c r="AP110" s="92"/>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row>
    <row r="111" spans="25:99" ht="15" customHeight="1">
      <c r="Y111" s="78"/>
      <c r="AE111" s="183" t="s">
        <v>868</v>
      </c>
      <c r="AF111" s="183" t="s">
        <v>202</v>
      </c>
      <c r="AG111" s="183" t="s">
        <v>118</v>
      </c>
      <c r="AH111" s="183">
        <v>1</v>
      </c>
      <c r="AI111" s="91"/>
      <c r="AJ111" s="183" t="s">
        <v>39</v>
      </c>
      <c r="AK111" s="183" t="s">
        <v>480</v>
      </c>
      <c r="AL111" s="183" t="s">
        <v>39</v>
      </c>
      <c r="AM111" s="183" t="s">
        <v>3</v>
      </c>
      <c r="AN111" s="183"/>
      <c r="AO111" s="187"/>
      <c r="AP111" s="92"/>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row>
    <row r="112" spans="25:99" ht="15" customHeight="1">
      <c r="Y112" s="78"/>
      <c r="AE112" s="183" t="s">
        <v>539</v>
      </c>
      <c r="AF112" s="183" t="s">
        <v>135</v>
      </c>
      <c r="AG112" s="183" t="s">
        <v>657</v>
      </c>
      <c r="AH112" s="183">
        <v>1</v>
      </c>
      <c r="AI112" s="91"/>
      <c r="AJ112" s="183" t="s">
        <v>825</v>
      </c>
      <c r="AK112" s="183" t="s">
        <v>481</v>
      </c>
      <c r="AL112" s="183" t="s">
        <v>825</v>
      </c>
      <c r="AM112" s="183" t="s">
        <v>2</v>
      </c>
      <c r="AN112" s="183"/>
      <c r="AO112" s="187"/>
      <c r="AP112" s="92"/>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row>
    <row r="113" spans="25:99" ht="15" customHeight="1">
      <c r="Y113" s="78"/>
      <c r="AE113" s="183" t="s">
        <v>405</v>
      </c>
      <c r="AF113" s="183" t="s">
        <v>172</v>
      </c>
      <c r="AG113" s="183" t="s">
        <v>118</v>
      </c>
      <c r="AH113" s="183">
        <v>1</v>
      </c>
      <c r="AI113" s="91"/>
      <c r="AJ113" s="183" t="s">
        <v>964</v>
      </c>
      <c r="AK113" s="183" t="s">
        <v>659</v>
      </c>
      <c r="AL113" s="183" t="s">
        <v>965</v>
      </c>
      <c r="AM113" s="183" t="s">
        <v>3</v>
      </c>
      <c r="AN113" s="183" t="s">
        <v>99</v>
      </c>
      <c r="AO113" s="187" t="s">
        <v>724</v>
      </c>
      <c r="AP113" s="92"/>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row>
    <row r="114" spans="25:99" ht="15" customHeight="1">
      <c r="Y114" s="78"/>
      <c r="AE114" s="183" t="s">
        <v>391</v>
      </c>
      <c r="AF114" s="183" t="s">
        <v>172</v>
      </c>
      <c r="AG114" s="183" t="s">
        <v>118</v>
      </c>
      <c r="AH114" s="183">
        <v>1</v>
      </c>
      <c r="AI114" s="91"/>
      <c r="AJ114" s="183" t="s">
        <v>600</v>
      </c>
      <c r="AK114" s="183" t="s">
        <v>659</v>
      </c>
      <c r="AL114" s="183" t="s">
        <v>966</v>
      </c>
      <c r="AM114" s="183" t="s">
        <v>3</v>
      </c>
      <c r="AN114" s="183"/>
      <c r="AO114" s="187"/>
      <c r="AP114" s="92"/>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row>
    <row r="115" spans="25:99" ht="15" customHeight="1">
      <c r="Y115" s="78"/>
      <c r="AE115" s="183" t="s">
        <v>669</v>
      </c>
      <c r="AF115" s="183" t="s">
        <v>126</v>
      </c>
      <c r="AG115" s="183" t="s">
        <v>657</v>
      </c>
      <c r="AH115" s="183">
        <v>1</v>
      </c>
      <c r="AI115" s="91"/>
      <c r="AJ115" s="183" t="s">
        <v>967</v>
      </c>
      <c r="AK115" s="183" t="s">
        <v>480</v>
      </c>
      <c r="AL115" s="183" t="s">
        <v>967</v>
      </c>
      <c r="AM115" s="183" t="s">
        <v>3</v>
      </c>
      <c r="AN115" s="183"/>
      <c r="AO115" s="187"/>
      <c r="AP115" s="92"/>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row>
    <row r="116" spans="25:99" ht="15" customHeight="1">
      <c r="Y116" s="78"/>
      <c r="AE116" s="183" t="s">
        <v>1105</v>
      </c>
      <c r="AF116" s="183" t="s">
        <v>211</v>
      </c>
      <c r="AG116" s="183" t="s">
        <v>118</v>
      </c>
      <c r="AH116" s="183">
        <v>1</v>
      </c>
      <c r="AI116" s="91"/>
      <c r="AJ116" s="183" t="s">
        <v>383</v>
      </c>
      <c r="AK116" s="183" t="s">
        <v>480</v>
      </c>
      <c r="AL116" s="183" t="s">
        <v>968</v>
      </c>
      <c r="AM116" s="183" t="s">
        <v>3</v>
      </c>
      <c r="AN116" s="183" t="s">
        <v>41</v>
      </c>
      <c r="AO116" s="187" t="s">
        <v>724</v>
      </c>
      <c r="AP116" s="92"/>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row>
    <row r="117" spans="25:99" ht="15" customHeight="1">
      <c r="Y117" s="78"/>
      <c r="AE117" s="183" t="s">
        <v>426</v>
      </c>
      <c r="AF117" s="183" t="s">
        <v>172</v>
      </c>
      <c r="AG117" s="183" t="s">
        <v>118</v>
      </c>
      <c r="AH117" s="183">
        <v>1</v>
      </c>
      <c r="AI117" s="91"/>
      <c r="AJ117" s="183" t="s">
        <v>501</v>
      </c>
      <c r="AK117" s="183" t="s">
        <v>660</v>
      </c>
      <c r="AL117" s="183" t="s">
        <v>969</v>
      </c>
      <c r="AM117" s="183" t="s">
        <v>3</v>
      </c>
      <c r="AN117" s="183"/>
      <c r="AO117" s="187"/>
      <c r="AP117" s="92"/>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row>
    <row r="118" spans="25:99" ht="15" customHeight="1">
      <c r="Y118" s="78"/>
      <c r="AE118" s="183" t="s">
        <v>457</v>
      </c>
      <c r="AF118" s="183" t="s">
        <v>172</v>
      </c>
      <c r="AG118" s="183" t="s">
        <v>118</v>
      </c>
      <c r="AH118" s="183">
        <v>1</v>
      </c>
      <c r="AI118" s="113"/>
      <c r="AJ118" s="183" t="s">
        <v>40</v>
      </c>
      <c r="AK118" s="183" t="s">
        <v>660</v>
      </c>
      <c r="AL118" s="183" t="s">
        <v>40</v>
      </c>
      <c r="AM118" s="183" t="s">
        <v>2</v>
      </c>
      <c r="AN118" s="183"/>
      <c r="AO118" s="187"/>
      <c r="AP118" s="92"/>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row>
    <row r="119" spans="25:99" ht="15" customHeight="1">
      <c r="Y119" s="78"/>
      <c r="AE119" s="183" t="s">
        <v>408</v>
      </c>
      <c r="AF119" s="183" t="s">
        <v>172</v>
      </c>
      <c r="AG119" s="183" t="s">
        <v>118</v>
      </c>
      <c r="AH119" s="183">
        <v>1</v>
      </c>
      <c r="AI119" s="91"/>
      <c r="AJ119" s="183" t="s">
        <v>577</v>
      </c>
      <c r="AK119" s="183" t="s">
        <v>658</v>
      </c>
      <c r="AL119" s="183" t="s">
        <v>970</v>
      </c>
      <c r="AM119" s="183" t="s">
        <v>3</v>
      </c>
      <c r="AN119" s="183"/>
      <c r="AO119" s="187"/>
      <c r="AP119" s="92"/>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row>
    <row r="120" spans="25:99" ht="15" customHeight="1">
      <c r="Y120" s="78"/>
      <c r="AE120" s="183" t="s">
        <v>352</v>
      </c>
      <c r="AF120" s="183" t="s">
        <v>172</v>
      </c>
      <c r="AG120" s="183" t="s">
        <v>118</v>
      </c>
      <c r="AH120" s="183">
        <v>1</v>
      </c>
      <c r="AI120" s="91"/>
      <c r="AJ120" s="183" t="s">
        <v>651</v>
      </c>
      <c r="AK120" s="183" t="s">
        <v>659</v>
      </c>
      <c r="AL120" s="183" t="s">
        <v>652</v>
      </c>
      <c r="AM120" s="183" t="s">
        <v>3</v>
      </c>
      <c r="AN120" s="183" t="s">
        <v>653</v>
      </c>
      <c r="AO120" s="187" t="s">
        <v>724</v>
      </c>
      <c r="AP120" s="92"/>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row>
    <row r="121" spans="25:99" ht="15" customHeight="1">
      <c r="Y121" s="78"/>
      <c r="AE121" s="183" t="s">
        <v>306</v>
      </c>
      <c r="AF121" s="183" t="s">
        <v>172</v>
      </c>
      <c r="AG121" s="183" t="s">
        <v>118</v>
      </c>
      <c r="AH121" s="183">
        <v>1</v>
      </c>
      <c r="AI121" s="91"/>
      <c r="AJ121" s="183" t="s">
        <v>267</v>
      </c>
      <c r="AK121" s="183" t="s">
        <v>480</v>
      </c>
      <c r="AL121" s="183" t="s">
        <v>971</v>
      </c>
      <c r="AM121" s="183" t="s">
        <v>3</v>
      </c>
      <c r="AN121" s="183" t="s">
        <v>60</v>
      </c>
      <c r="AO121" s="187" t="s">
        <v>724</v>
      </c>
      <c r="AP121" s="92"/>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row>
    <row r="122" spans="25:99" ht="15" customHeight="1">
      <c r="Y122" s="78"/>
      <c r="AE122" s="183" t="s">
        <v>312</v>
      </c>
      <c r="AF122" s="183" t="s">
        <v>172</v>
      </c>
      <c r="AG122" s="183" t="s">
        <v>118</v>
      </c>
      <c r="AH122" s="183">
        <v>1</v>
      </c>
      <c r="AI122" s="91"/>
      <c r="AJ122" s="183" t="s">
        <v>628</v>
      </c>
      <c r="AK122" s="183" t="s">
        <v>659</v>
      </c>
      <c r="AL122" s="183" t="s">
        <v>972</v>
      </c>
      <c r="AM122" s="183" t="s">
        <v>3</v>
      </c>
      <c r="AN122" s="183"/>
      <c r="AO122" s="187"/>
      <c r="AP122" s="92"/>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row>
    <row r="123" spans="25:99" ht="15" customHeight="1">
      <c r="Y123" s="78"/>
      <c r="AE123" s="183" t="s">
        <v>869</v>
      </c>
      <c r="AF123" s="183" t="s">
        <v>202</v>
      </c>
      <c r="AG123" s="183" t="s">
        <v>118</v>
      </c>
      <c r="AH123" s="183">
        <v>1</v>
      </c>
      <c r="AI123" s="91"/>
      <c r="AJ123" s="183" t="s">
        <v>566</v>
      </c>
      <c r="AK123" s="183" t="s">
        <v>482</v>
      </c>
      <c r="AL123" s="183" t="s">
        <v>973</v>
      </c>
      <c r="AM123" s="183" t="s">
        <v>3</v>
      </c>
      <c r="AN123" s="183"/>
      <c r="AO123" s="187"/>
      <c r="AP123" s="92"/>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row>
    <row r="124" spans="25:99" ht="15" customHeight="1">
      <c r="Y124" s="78"/>
      <c r="AE124" s="183" t="s">
        <v>398</v>
      </c>
      <c r="AF124" s="183" t="s">
        <v>172</v>
      </c>
      <c r="AG124" s="183" t="s">
        <v>118</v>
      </c>
      <c r="AH124" s="183">
        <v>1</v>
      </c>
      <c r="AI124" s="91"/>
      <c r="AJ124" s="183" t="s">
        <v>826</v>
      </c>
      <c r="AK124" s="183" t="s">
        <v>659</v>
      </c>
      <c r="AL124" s="183" t="s">
        <v>826</v>
      </c>
      <c r="AM124" s="183" t="s">
        <v>3</v>
      </c>
      <c r="AN124" s="183"/>
      <c r="AO124" s="187"/>
      <c r="AP124" s="92"/>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row>
    <row r="125" spans="25:99" ht="15" customHeight="1">
      <c r="Y125" s="78"/>
      <c r="AE125" s="183" t="s">
        <v>395</v>
      </c>
      <c r="AF125" s="183" t="s">
        <v>126</v>
      </c>
      <c r="AG125" s="183" t="s">
        <v>118</v>
      </c>
      <c r="AH125" s="183">
        <v>1</v>
      </c>
      <c r="AI125" s="91"/>
      <c r="AJ125" s="183" t="s">
        <v>530</v>
      </c>
      <c r="AK125" s="183" t="s">
        <v>659</v>
      </c>
      <c r="AL125" s="183" t="s">
        <v>974</v>
      </c>
      <c r="AM125" s="183" t="s">
        <v>3</v>
      </c>
      <c r="AN125" s="183"/>
      <c r="AO125" s="187"/>
      <c r="AP125" s="92"/>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row>
    <row r="126" spans="25:99" ht="15" customHeight="1">
      <c r="Y126" s="78"/>
      <c r="AE126" s="183" t="s">
        <v>417</v>
      </c>
      <c r="AF126" s="183" t="s">
        <v>172</v>
      </c>
      <c r="AG126" s="183" t="s">
        <v>118</v>
      </c>
      <c r="AH126" s="183">
        <v>1</v>
      </c>
      <c r="AI126" s="91"/>
      <c r="AJ126" s="183" t="s">
        <v>975</v>
      </c>
      <c r="AK126" s="183" t="s">
        <v>480</v>
      </c>
      <c r="AL126" s="183" t="s">
        <v>975</v>
      </c>
      <c r="AM126" s="183" t="s">
        <v>3</v>
      </c>
      <c r="AN126" s="183"/>
      <c r="AO126" s="187"/>
      <c r="AP126" s="92"/>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row>
    <row r="127" spans="25:99" ht="15" customHeight="1">
      <c r="Y127" s="78"/>
      <c r="AE127" s="183" t="s">
        <v>870</v>
      </c>
      <c r="AF127" s="183" t="s">
        <v>172</v>
      </c>
      <c r="AG127" s="183" t="s">
        <v>113</v>
      </c>
      <c r="AH127" s="183">
        <v>0.25</v>
      </c>
      <c r="AI127" s="91"/>
      <c r="AJ127" s="183" t="s">
        <v>610</v>
      </c>
      <c r="AK127" s="183" t="s">
        <v>480</v>
      </c>
      <c r="AL127" s="183" t="s">
        <v>976</v>
      </c>
      <c r="AM127" s="183" t="s">
        <v>3</v>
      </c>
      <c r="AN127" s="183"/>
      <c r="AO127" s="187" t="s">
        <v>724</v>
      </c>
      <c r="AP127" s="92"/>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row>
    <row r="128" spans="25:99" ht="15" customHeight="1">
      <c r="Y128" s="78"/>
      <c r="AE128" s="183" t="s">
        <v>311</v>
      </c>
      <c r="AF128" s="183" t="s">
        <v>172</v>
      </c>
      <c r="AG128" s="183" t="s">
        <v>118</v>
      </c>
      <c r="AH128" s="183">
        <v>1</v>
      </c>
      <c r="AI128" s="91"/>
      <c r="AJ128" s="183" t="s">
        <v>43</v>
      </c>
      <c r="AK128" s="183" t="s">
        <v>480</v>
      </c>
      <c r="AL128" s="183" t="s">
        <v>43</v>
      </c>
      <c r="AM128" s="183" t="s">
        <v>3</v>
      </c>
      <c r="AN128" s="183"/>
      <c r="AO128" s="187"/>
      <c r="AP128" s="92"/>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row>
    <row r="129" spans="25:99" ht="15" customHeight="1">
      <c r="Y129" s="78"/>
      <c r="AE129" s="183" t="s">
        <v>871</v>
      </c>
      <c r="AF129" s="183" t="s">
        <v>172</v>
      </c>
      <c r="AG129" s="183" t="s">
        <v>113</v>
      </c>
      <c r="AH129" s="183">
        <v>1</v>
      </c>
      <c r="AI129" s="91"/>
      <c r="AJ129" s="183" t="s">
        <v>609</v>
      </c>
      <c r="AK129" s="183" t="s">
        <v>658</v>
      </c>
      <c r="AL129" s="183" t="s">
        <v>977</v>
      </c>
      <c r="AM129" s="183" t="s">
        <v>3</v>
      </c>
      <c r="AN129" s="183"/>
      <c r="AO129" s="187"/>
      <c r="AP129" s="92"/>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row>
    <row r="130" spans="25:99" ht="15" customHeight="1">
      <c r="Y130" s="78"/>
      <c r="AE130" s="183" t="s">
        <v>357</v>
      </c>
      <c r="AF130" s="183" t="s">
        <v>172</v>
      </c>
      <c r="AG130" s="183" t="s">
        <v>118</v>
      </c>
      <c r="AH130" s="183">
        <v>1</v>
      </c>
      <c r="AI130" s="91"/>
      <c r="AJ130" s="183" t="s">
        <v>44</v>
      </c>
      <c r="AK130" s="183" t="s">
        <v>658</v>
      </c>
      <c r="AL130" s="183" t="s">
        <v>978</v>
      </c>
      <c r="AM130" s="183" t="s">
        <v>3</v>
      </c>
      <c r="AN130" s="183"/>
      <c r="AO130" s="187" t="s">
        <v>724</v>
      </c>
      <c r="AP130" s="92"/>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row>
    <row r="131" spans="25:99" ht="15" customHeight="1">
      <c r="Y131" s="78"/>
      <c r="AE131" s="183" t="s">
        <v>358</v>
      </c>
      <c r="AF131" s="183" t="s">
        <v>172</v>
      </c>
      <c r="AG131" s="183" t="s">
        <v>118</v>
      </c>
      <c r="AH131" s="183">
        <v>1</v>
      </c>
      <c r="AI131" s="91"/>
      <c r="AJ131" s="183" t="s">
        <v>420</v>
      </c>
      <c r="AK131" s="183" t="s">
        <v>480</v>
      </c>
      <c r="AL131" s="183" t="s">
        <v>979</v>
      </c>
      <c r="AM131" s="183" t="s">
        <v>3</v>
      </c>
      <c r="AN131" s="183" t="s">
        <v>66</v>
      </c>
      <c r="AO131" s="187" t="s">
        <v>724</v>
      </c>
      <c r="AP131" s="92"/>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row>
    <row r="132" spans="25:99" ht="15" customHeight="1">
      <c r="Y132" s="78"/>
      <c r="AE132" s="183" t="s">
        <v>199</v>
      </c>
      <c r="AF132" s="183" t="s">
        <v>147</v>
      </c>
      <c r="AG132" s="183" t="s">
        <v>118</v>
      </c>
      <c r="AH132" s="183">
        <v>0.5</v>
      </c>
      <c r="AI132" s="91"/>
      <c r="AJ132" s="183" t="s">
        <v>153</v>
      </c>
      <c r="AK132" s="183" t="s">
        <v>480</v>
      </c>
      <c r="AL132" s="188" t="s">
        <v>827</v>
      </c>
      <c r="AM132" s="183" t="s">
        <v>3</v>
      </c>
      <c r="AN132" s="183" t="s">
        <v>828</v>
      </c>
      <c r="AO132" s="187"/>
      <c r="AP132" s="92"/>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row>
    <row r="133" spans="25:99" ht="15" customHeight="1">
      <c r="Y133" s="78"/>
      <c r="AE133" s="183" t="s">
        <v>1106</v>
      </c>
      <c r="AF133" s="183" t="s">
        <v>202</v>
      </c>
      <c r="AG133" s="183" t="s">
        <v>118</v>
      </c>
      <c r="AH133" s="183">
        <v>1</v>
      </c>
      <c r="AI133" s="91"/>
      <c r="AJ133" s="183" t="s">
        <v>45</v>
      </c>
      <c r="AK133" s="183" t="s">
        <v>481</v>
      </c>
      <c r="AL133" s="183" t="s">
        <v>45</v>
      </c>
      <c r="AM133" s="183" t="s">
        <v>2</v>
      </c>
      <c r="AN133" s="183"/>
      <c r="AO133" s="187"/>
      <c r="AP133" s="92"/>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row>
    <row r="134" spans="25:99" ht="15" customHeight="1">
      <c r="Y134" s="78"/>
      <c r="AE134" s="183" t="s">
        <v>386</v>
      </c>
      <c r="AF134" s="183" t="s">
        <v>172</v>
      </c>
      <c r="AG134" s="183" t="s">
        <v>118</v>
      </c>
      <c r="AH134" s="183">
        <v>1</v>
      </c>
      <c r="AI134" s="91"/>
      <c r="AJ134" s="183" t="s">
        <v>590</v>
      </c>
      <c r="AK134" s="183" t="s">
        <v>481</v>
      </c>
      <c r="AL134" s="183" t="s">
        <v>980</v>
      </c>
      <c r="AM134" s="183" t="s">
        <v>3</v>
      </c>
      <c r="AN134" s="183"/>
      <c r="AO134" s="187"/>
      <c r="AP134" s="92"/>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row>
    <row r="135" spans="25:99" ht="15" customHeight="1">
      <c r="Y135" s="78"/>
      <c r="AE135" s="183" t="s">
        <v>152</v>
      </c>
      <c r="AF135" s="183" t="s">
        <v>154</v>
      </c>
      <c r="AG135" s="183" t="s">
        <v>118</v>
      </c>
      <c r="AH135" s="183">
        <v>1</v>
      </c>
      <c r="AI135" s="91"/>
      <c r="AJ135" s="183" t="s">
        <v>46</v>
      </c>
      <c r="AK135" s="183" t="s">
        <v>481</v>
      </c>
      <c r="AL135" s="183" t="s">
        <v>46</v>
      </c>
      <c r="AM135" s="183" t="s">
        <v>3</v>
      </c>
      <c r="AN135" s="183"/>
      <c r="AO135" s="187"/>
      <c r="AP135" s="92"/>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row>
    <row r="136" spans="25:99" ht="15" customHeight="1">
      <c r="Y136" s="78"/>
      <c r="AE136" s="183" t="s">
        <v>1107</v>
      </c>
      <c r="AF136" s="183" t="s">
        <v>147</v>
      </c>
      <c r="AG136" s="183" t="s">
        <v>118</v>
      </c>
      <c r="AH136" s="183">
        <v>0.75</v>
      </c>
      <c r="AI136" s="91"/>
      <c r="AJ136" s="183" t="s">
        <v>564</v>
      </c>
      <c r="AK136" s="183" t="s">
        <v>481</v>
      </c>
      <c r="AL136" s="183" t="s">
        <v>981</v>
      </c>
      <c r="AM136" s="183" t="s">
        <v>3</v>
      </c>
      <c r="AN136" s="183"/>
      <c r="AO136" s="187"/>
      <c r="AP136" s="92"/>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row>
    <row r="137" spans="25:99" ht="15" customHeight="1">
      <c r="Y137" s="78"/>
      <c r="AE137" s="183" t="s">
        <v>671</v>
      </c>
      <c r="AF137" s="183" t="s">
        <v>172</v>
      </c>
      <c r="AG137" s="183" t="s">
        <v>686</v>
      </c>
      <c r="AH137" s="183">
        <v>1</v>
      </c>
      <c r="AI137" s="91"/>
      <c r="AJ137" s="183" t="s">
        <v>579</v>
      </c>
      <c r="AK137" s="183" t="s">
        <v>658</v>
      </c>
      <c r="AL137" s="183" t="s">
        <v>982</v>
      </c>
      <c r="AM137" s="183" t="s">
        <v>3</v>
      </c>
      <c r="AN137" s="183"/>
      <c r="AO137" s="187" t="s">
        <v>724</v>
      </c>
      <c r="AP137" s="92"/>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row>
    <row r="138" spans="25:99" ht="15" customHeight="1">
      <c r="Y138" s="78"/>
      <c r="AE138" s="183" t="s">
        <v>548</v>
      </c>
      <c r="AF138" s="183" t="s">
        <v>126</v>
      </c>
      <c r="AG138" s="183" t="s">
        <v>666</v>
      </c>
      <c r="AH138" s="183">
        <v>1</v>
      </c>
      <c r="AI138" s="91"/>
      <c r="AJ138" s="183" t="s">
        <v>192</v>
      </c>
      <c r="AK138" s="183" t="s">
        <v>480</v>
      </c>
      <c r="AL138" s="183" t="s">
        <v>983</v>
      </c>
      <c r="AM138" s="183" t="s">
        <v>3</v>
      </c>
      <c r="AN138" s="183" t="s">
        <v>78</v>
      </c>
      <c r="AO138" s="187" t="s">
        <v>724</v>
      </c>
      <c r="AP138" s="92"/>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row>
    <row r="139" spans="25:99" ht="15" customHeight="1">
      <c r="Y139" s="78"/>
      <c r="AE139" s="183" t="s">
        <v>439</v>
      </c>
      <c r="AF139" s="183" t="s">
        <v>172</v>
      </c>
      <c r="AG139" s="183" t="s">
        <v>118</v>
      </c>
      <c r="AH139" s="183">
        <v>1</v>
      </c>
      <c r="AI139" s="91"/>
      <c r="AJ139" s="183" t="s">
        <v>829</v>
      </c>
      <c r="AK139" s="183" t="s">
        <v>479</v>
      </c>
      <c r="AL139" s="183" t="s">
        <v>984</v>
      </c>
      <c r="AM139" s="183" t="s">
        <v>3</v>
      </c>
      <c r="AN139" s="183" t="s">
        <v>985</v>
      </c>
      <c r="AO139" s="187"/>
      <c r="AP139" s="92"/>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row>
    <row r="140" spans="25:99" ht="15" customHeight="1">
      <c r="Y140" s="78"/>
      <c r="AE140" s="183" t="s">
        <v>672</v>
      </c>
      <c r="AF140" s="183" t="s">
        <v>172</v>
      </c>
      <c r="AG140" s="183" t="s">
        <v>118</v>
      </c>
      <c r="AH140" s="183">
        <v>1</v>
      </c>
      <c r="AI140" s="91"/>
      <c r="AJ140" s="183" t="s">
        <v>162</v>
      </c>
      <c r="AK140" s="183" t="s">
        <v>659</v>
      </c>
      <c r="AL140" s="183" t="s">
        <v>162</v>
      </c>
      <c r="AM140" s="183" t="s">
        <v>3</v>
      </c>
      <c r="AN140" s="183"/>
      <c r="AO140" s="187"/>
      <c r="AP140" s="92"/>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row>
    <row r="141" spans="25:99" ht="15" customHeight="1">
      <c r="Y141" s="78"/>
      <c r="AE141" s="183" t="s">
        <v>155</v>
      </c>
      <c r="AF141" s="183" t="s">
        <v>147</v>
      </c>
      <c r="AG141" s="183" t="s">
        <v>113</v>
      </c>
      <c r="AH141" s="183">
        <v>0.25</v>
      </c>
      <c r="AI141" s="91"/>
      <c r="AJ141" s="183" t="s">
        <v>583</v>
      </c>
      <c r="AK141" s="183" t="s">
        <v>660</v>
      </c>
      <c r="AL141" s="183" t="s">
        <v>986</v>
      </c>
      <c r="AM141" s="183" t="s">
        <v>3</v>
      </c>
      <c r="AN141" s="183"/>
      <c r="AO141" s="187"/>
      <c r="AP141" s="92"/>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row>
    <row r="142" spans="25:99" ht="15" customHeight="1">
      <c r="Y142" s="78"/>
      <c r="AE142" s="183" t="s">
        <v>150</v>
      </c>
      <c r="AF142" s="183" t="s">
        <v>211</v>
      </c>
      <c r="AG142" s="183" t="s">
        <v>113</v>
      </c>
      <c r="AH142" s="183">
        <v>1</v>
      </c>
      <c r="AI142" s="91"/>
      <c r="AJ142" s="183" t="s">
        <v>47</v>
      </c>
      <c r="AK142" s="183" t="s">
        <v>482</v>
      </c>
      <c r="AL142" s="183" t="s">
        <v>47</v>
      </c>
      <c r="AM142" s="183" t="s">
        <v>3</v>
      </c>
      <c r="AN142" s="183"/>
      <c r="AO142" s="187"/>
      <c r="AP142" s="92"/>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row>
    <row r="143" spans="25:99" ht="15" customHeight="1">
      <c r="Y143" s="78"/>
      <c r="AE143" s="183" t="s">
        <v>229</v>
      </c>
      <c r="AF143" s="183" t="s">
        <v>147</v>
      </c>
      <c r="AG143" s="183" t="s">
        <v>118</v>
      </c>
      <c r="AH143" s="183">
        <v>0.5</v>
      </c>
      <c r="AI143" s="91"/>
      <c r="AJ143" s="183" t="s">
        <v>658</v>
      </c>
      <c r="AK143" s="183" t="s">
        <v>658</v>
      </c>
      <c r="AL143" s="183" t="s">
        <v>658</v>
      </c>
      <c r="AM143" s="183" t="s">
        <v>3</v>
      </c>
      <c r="AN143" s="183"/>
      <c r="AO143" s="187"/>
      <c r="AP143" s="92"/>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row>
    <row r="144" spans="25:99" ht="15" customHeight="1">
      <c r="Y144" s="78"/>
      <c r="AE144" s="183" t="s">
        <v>384</v>
      </c>
      <c r="AF144" s="183" t="s">
        <v>172</v>
      </c>
      <c r="AG144" s="183" t="s">
        <v>118</v>
      </c>
      <c r="AH144" s="183">
        <v>1</v>
      </c>
      <c r="AI144" s="91"/>
      <c r="AJ144" s="183" t="s">
        <v>596</v>
      </c>
      <c r="AK144" s="183" t="s">
        <v>658</v>
      </c>
      <c r="AL144" s="183" t="s">
        <v>987</v>
      </c>
      <c r="AM144" s="183" t="s">
        <v>3</v>
      </c>
      <c r="AN144" s="183"/>
      <c r="AO144" s="187"/>
      <c r="AP144" s="92"/>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row>
    <row r="145" spans="25:99" ht="15" customHeight="1">
      <c r="Y145" s="78"/>
      <c r="AE145" s="183" t="s">
        <v>227</v>
      </c>
      <c r="AF145" s="183" t="s">
        <v>170</v>
      </c>
      <c r="AG145" s="183" t="s">
        <v>872</v>
      </c>
      <c r="AH145" s="183">
        <v>1</v>
      </c>
      <c r="AI145" s="91"/>
      <c r="AJ145" s="183" t="s">
        <v>525</v>
      </c>
      <c r="AK145" s="183" t="s">
        <v>658</v>
      </c>
      <c r="AL145" s="183" t="s">
        <v>988</v>
      </c>
      <c r="AM145" s="183" t="s">
        <v>3</v>
      </c>
      <c r="AN145" s="183"/>
      <c r="AO145" s="187"/>
      <c r="AP145" s="92"/>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row>
    <row r="146" spans="25:99" ht="15" customHeight="1">
      <c r="Y146" s="78"/>
      <c r="AE146" s="183" t="s">
        <v>234</v>
      </c>
      <c r="AF146" s="183" t="s">
        <v>211</v>
      </c>
      <c r="AG146" s="183" t="s">
        <v>118</v>
      </c>
      <c r="AH146" s="183">
        <v>1</v>
      </c>
      <c r="AI146" s="91"/>
      <c r="AJ146" s="183" t="s">
        <v>48</v>
      </c>
      <c r="AK146" s="183" t="s">
        <v>480</v>
      </c>
      <c r="AL146" s="183" t="s">
        <v>48</v>
      </c>
      <c r="AM146" s="183" t="s">
        <v>3</v>
      </c>
      <c r="AN146" s="183"/>
      <c r="AO146" s="187"/>
      <c r="AP146" s="92"/>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row>
    <row r="147" spans="25:99" ht="15" customHeight="1">
      <c r="Y147" s="78"/>
      <c r="AE147" s="183" t="s">
        <v>288</v>
      </c>
      <c r="AF147" s="183" t="s">
        <v>279</v>
      </c>
      <c r="AG147" s="183" t="s">
        <v>118</v>
      </c>
      <c r="AH147" s="183">
        <v>1</v>
      </c>
      <c r="AI147" s="91"/>
      <c r="AJ147" s="183" t="s">
        <v>49</v>
      </c>
      <c r="AK147" s="183" t="s">
        <v>480</v>
      </c>
      <c r="AL147" s="183" t="s">
        <v>49</v>
      </c>
      <c r="AM147" s="183" t="s">
        <v>3</v>
      </c>
      <c r="AN147" s="183"/>
      <c r="AO147" s="187"/>
      <c r="AP147" s="92"/>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row>
    <row r="148" spans="25:99" ht="15" customHeight="1">
      <c r="Y148" s="78"/>
      <c r="AE148" s="183" t="s">
        <v>139</v>
      </c>
      <c r="AF148" s="183" t="s">
        <v>115</v>
      </c>
      <c r="AG148" s="183" t="s">
        <v>118</v>
      </c>
      <c r="AH148" s="183">
        <v>0.5</v>
      </c>
      <c r="AI148" s="91"/>
      <c r="AJ148" s="183" t="s">
        <v>533</v>
      </c>
      <c r="AK148" s="183" t="s">
        <v>659</v>
      </c>
      <c r="AL148" s="183" t="s">
        <v>989</v>
      </c>
      <c r="AM148" s="183" t="s">
        <v>3</v>
      </c>
      <c r="AN148" s="183"/>
      <c r="AO148" s="187"/>
      <c r="AP148" s="92"/>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row>
    <row r="149" spans="25:99" ht="15" customHeight="1">
      <c r="Y149" s="78"/>
      <c r="AE149" s="183" t="s">
        <v>673</v>
      </c>
      <c r="AF149" s="183" t="s">
        <v>211</v>
      </c>
      <c r="AG149" s="183" t="s">
        <v>118</v>
      </c>
      <c r="AH149" s="183">
        <v>1</v>
      </c>
      <c r="AI149" s="91"/>
      <c r="AJ149" s="183" t="s">
        <v>789</v>
      </c>
      <c r="AK149" s="183" t="s">
        <v>482</v>
      </c>
      <c r="AL149" s="183" t="s">
        <v>789</v>
      </c>
      <c r="AM149" s="183" t="s">
        <v>3</v>
      </c>
      <c r="AN149" s="183"/>
      <c r="AO149" s="187"/>
      <c r="AP149" s="92"/>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row>
    <row r="150" spans="25:99" ht="15" customHeight="1">
      <c r="Y150" s="78"/>
      <c r="AE150" s="183" t="s">
        <v>427</v>
      </c>
      <c r="AF150" s="183" t="s">
        <v>172</v>
      </c>
      <c r="AG150" s="183" t="s">
        <v>118</v>
      </c>
      <c r="AH150" s="183">
        <v>1</v>
      </c>
      <c r="AI150" s="91"/>
      <c r="AJ150" s="183" t="s">
        <v>603</v>
      </c>
      <c r="AK150" s="183" t="s">
        <v>658</v>
      </c>
      <c r="AL150" s="183" t="s">
        <v>990</v>
      </c>
      <c r="AM150" s="183" t="s">
        <v>3</v>
      </c>
      <c r="AN150" s="183"/>
      <c r="AO150" s="187"/>
      <c r="AP150" s="92"/>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row>
    <row r="151" spans="25:99" ht="15" customHeight="1">
      <c r="Y151" s="78"/>
      <c r="AE151" s="183" t="s">
        <v>674</v>
      </c>
      <c r="AF151" s="183" t="s">
        <v>170</v>
      </c>
      <c r="AG151" s="183" t="s">
        <v>113</v>
      </c>
      <c r="AH151" s="183">
        <v>1</v>
      </c>
      <c r="AI151" s="91"/>
      <c r="AJ151" s="183" t="s">
        <v>50</v>
      </c>
      <c r="AK151" s="183" t="s">
        <v>660</v>
      </c>
      <c r="AL151" s="183" t="s">
        <v>50</v>
      </c>
      <c r="AM151" s="183" t="s">
        <v>3</v>
      </c>
      <c r="AN151" s="183"/>
      <c r="AO151" s="187" t="s">
        <v>724</v>
      </c>
      <c r="AP151" s="92"/>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row>
    <row r="152" spans="25:99" ht="15" customHeight="1">
      <c r="Y152" s="78"/>
      <c r="AE152" s="183" t="s">
        <v>307</v>
      </c>
      <c r="AF152" s="183" t="s">
        <v>172</v>
      </c>
      <c r="AG152" s="183" t="s">
        <v>113</v>
      </c>
      <c r="AH152" s="183">
        <v>1</v>
      </c>
      <c r="AI152" s="91"/>
      <c r="AJ152" s="183" t="s">
        <v>166</v>
      </c>
      <c r="AK152" s="183" t="s">
        <v>482</v>
      </c>
      <c r="AL152" s="183" t="s">
        <v>991</v>
      </c>
      <c r="AM152" s="183" t="s">
        <v>3</v>
      </c>
      <c r="AN152" s="183" t="s">
        <v>59</v>
      </c>
      <c r="AO152" s="187"/>
      <c r="AP152" s="92"/>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row>
    <row r="153" spans="25:99" ht="15" customHeight="1">
      <c r="Y153" s="78"/>
      <c r="AE153" s="183" t="s">
        <v>873</v>
      </c>
      <c r="AF153" s="183" t="s">
        <v>293</v>
      </c>
      <c r="AG153" s="183" t="s">
        <v>118</v>
      </c>
      <c r="AH153" s="183">
        <v>1</v>
      </c>
      <c r="AI153" s="91"/>
      <c r="AJ153" s="183" t="s">
        <v>422</v>
      </c>
      <c r="AK153" s="183" t="s">
        <v>659</v>
      </c>
      <c r="AL153" s="183" t="s">
        <v>422</v>
      </c>
      <c r="AM153" s="183" t="s">
        <v>3</v>
      </c>
      <c r="AN153" s="183"/>
      <c r="AO153" s="187"/>
      <c r="AP153" s="92"/>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row>
    <row r="154" spans="25:99" ht="15" customHeight="1">
      <c r="Y154" s="78"/>
      <c r="AE154" s="183" t="s">
        <v>183</v>
      </c>
      <c r="AF154" s="183" t="s">
        <v>147</v>
      </c>
      <c r="AG154" s="183" t="s">
        <v>118</v>
      </c>
      <c r="AH154" s="183">
        <v>0.5</v>
      </c>
      <c r="AI154" s="91"/>
      <c r="AJ154" s="183" t="s">
        <v>790</v>
      </c>
      <c r="AK154" s="183" t="s">
        <v>479</v>
      </c>
      <c r="AL154" s="183" t="s">
        <v>992</v>
      </c>
      <c r="AM154" s="183" t="s">
        <v>3</v>
      </c>
      <c r="AN154" s="183"/>
      <c r="AO154" s="187"/>
      <c r="AP154" s="92"/>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row>
    <row r="155" spans="25:99" ht="15" customHeight="1">
      <c r="Y155" s="78"/>
      <c r="AE155" s="183" t="s">
        <v>1108</v>
      </c>
      <c r="AF155" s="183" t="s">
        <v>126</v>
      </c>
      <c r="AG155" s="183" t="s">
        <v>657</v>
      </c>
      <c r="AH155" s="183">
        <v>1</v>
      </c>
      <c r="AI155" s="91"/>
      <c r="AJ155" s="183" t="s">
        <v>51</v>
      </c>
      <c r="AK155" s="183" t="s">
        <v>659</v>
      </c>
      <c r="AL155" s="183" t="s">
        <v>51</v>
      </c>
      <c r="AM155" s="183" t="s">
        <v>2</v>
      </c>
      <c r="AN155" s="183"/>
      <c r="AO155" s="187"/>
      <c r="AP155" s="92"/>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row>
    <row r="156" spans="25:99" ht="15" customHeight="1">
      <c r="Y156" s="78"/>
      <c r="AE156" s="183" t="s">
        <v>437</v>
      </c>
      <c r="AF156" s="183" t="s">
        <v>172</v>
      </c>
      <c r="AG156" s="183" t="s">
        <v>686</v>
      </c>
      <c r="AH156" s="183">
        <v>1</v>
      </c>
      <c r="AI156" s="91"/>
      <c r="AJ156" s="183" t="s">
        <v>52</v>
      </c>
      <c r="AK156" s="183" t="s">
        <v>658</v>
      </c>
      <c r="AL156" s="183" t="s">
        <v>52</v>
      </c>
      <c r="AM156" s="183" t="s">
        <v>3</v>
      </c>
      <c r="AN156" s="183"/>
      <c r="AO156" s="187"/>
      <c r="AP156" s="92"/>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row>
    <row r="157" spans="25:99" ht="15" customHeight="1">
      <c r="Y157" s="78"/>
      <c r="AE157" s="183" t="s">
        <v>403</v>
      </c>
      <c r="AF157" s="183" t="s">
        <v>126</v>
      </c>
      <c r="AG157" s="183" t="s">
        <v>861</v>
      </c>
      <c r="AH157" s="183">
        <v>0.5</v>
      </c>
      <c r="AI157" s="91"/>
      <c r="AJ157" s="183" t="s">
        <v>510</v>
      </c>
      <c r="AK157" s="183" t="s">
        <v>658</v>
      </c>
      <c r="AL157" s="183" t="s">
        <v>993</v>
      </c>
      <c r="AM157" s="183" t="s">
        <v>3</v>
      </c>
      <c r="AN157" s="183"/>
      <c r="AO157" s="187"/>
      <c r="AP157" s="92"/>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row>
    <row r="158" spans="25:99" ht="15" customHeight="1">
      <c r="Y158" s="78"/>
      <c r="AE158" s="183" t="s">
        <v>310</v>
      </c>
      <c r="AF158" s="183" t="s">
        <v>172</v>
      </c>
      <c r="AG158" s="183" t="s">
        <v>118</v>
      </c>
      <c r="AH158" s="183">
        <v>1</v>
      </c>
      <c r="AI158" s="91"/>
      <c r="AJ158" s="183" t="s">
        <v>563</v>
      </c>
      <c r="AK158" s="183" t="s">
        <v>658</v>
      </c>
      <c r="AL158" s="183" t="s">
        <v>994</v>
      </c>
      <c r="AM158" s="183" t="s">
        <v>3</v>
      </c>
      <c r="AN158" s="183"/>
      <c r="AO158" s="187"/>
      <c r="AP158" s="92"/>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row>
    <row r="159" spans="25:99" ht="15" customHeight="1">
      <c r="Y159" s="78"/>
      <c r="AE159" s="183" t="s">
        <v>436</v>
      </c>
      <c r="AF159" s="183" t="s">
        <v>172</v>
      </c>
      <c r="AG159" s="183" t="s">
        <v>118</v>
      </c>
      <c r="AH159" s="183">
        <v>1</v>
      </c>
      <c r="AI159" s="91"/>
      <c r="AJ159" s="183" t="s">
        <v>846</v>
      </c>
      <c r="AK159" s="183" t="s">
        <v>480</v>
      </c>
      <c r="AL159" s="183" t="s">
        <v>846</v>
      </c>
      <c r="AM159" s="183" t="s">
        <v>3</v>
      </c>
      <c r="AN159" s="183"/>
      <c r="AO159" s="187"/>
      <c r="AP159" s="92"/>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row>
    <row r="160" spans="25:99" ht="15" customHeight="1">
      <c r="Y160" s="78"/>
      <c r="AE160" s="183" t="s">
        <v>184</v>
      </c>
      <c r="AF160" s="183" t="s">
        <v>182</v>
      </c>
      <c r="AG160" s="183" t="s">
        <v>113</v>
      </c>
      <c r="AH160" s="183">
        <v>0.75</v>
      </c>
      <c r="AI160" s="91"/>
      <c r="AJ160" s="183" t="s">
        <v>529</v>
      </c>
      <c r="AK160" s="183" t="s">
        <v>659</v>
      </c>
      <c r="AL160" s="183" t="s">
        <v>995</v>
      </c>
      <c r="AM160" s="183" t="s">
        <v>3</v>
      </c>
      <c r="AN160" s="183"/>
      <c r="AO160" s="187"/>
      <c r="AP160" s="92"/>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row>
    <row r="161" spans="25:99" ht="15" customHeight="1">
      <c r="Y161" s="78"/>
      <c r="AE161" s="183" t="s">
        <v>376</v>
      </c>
      <c r="AF161" s="183" t="s">
        <v>172</v>
      </c>
      <c r="AG161" s="183" t="s">
        <v>113</v>
      </c>
      <c r="AH161" s="183">
        <v>1</v>
      </c>
      <c r="AI161" s="91"/>
      <c r="AJ161" s="183" t="s">
        <v>515</v>
      </c>
      <c r="AK161" s="183" t="s">
        <v>658</v>
      </c>
      <c r="AL161" s="183" t="s">
        <v>996</v>
      </c>
      <c r="AM161" s="183" t="s">
        <v>3</v>
      </c>
      <c r="AN161" s="183"/>
      <c r="AO161" s="187"/>
      <c r="AP161" s="92"/>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row>
    <row r="162" spans="25:99" ht="15" customHeight="1">
      <c r="Y162" s="78"/>
      <c r="AE162" s="183" t="s">
        <v>235</v>
      </c>
      <c r="AF162" s="183" t="s">
        <v>211</v>
      </c>
      <c r="AG162" s="183" t="s">
        <v>113</v>
      </c>
      <c r="AH162" s="183">
        <v>1</v>
      </c>
      <c r="AI162" s="91"/>
      <c r="AJ162" s="183" t="s">
        <v>534</v>
      </c>
      <c r="AK162" s="183" t="s">
        <v>481</v>
      </c>
      <c r="AL162" s="183" t="s">
        <v>997</v>
      </c>
      <c r="AM162" s="183" t="s">
        <v>3</v>
      </c>
      <c r="AN162" s="183"/>
      <c r="AO162" s="187"/>
      <c r="AP162" s="92"/>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row>
    <row r="163" spans="25:99" ht="15" customHeight="1">
      <c r="Y163" s="78"/>
      <c r="AE163" s="183" t="s">
        <v>291</v>
      </c>
      <c r="AF163" s="183" t="s">
        <v>172</v>
      </c>
      <c r="AG163" s="183" t="s">
        <v>118</v>
      </c>
      <c r="AH163" s="183">
        <v>1</v>
      </c>
      <c r="AI163" s="91"/>
      <c r="AJ163" s="183" t="s">
        <v>176</v>
      </c>
      <c r="AK163" s="183" t="s">
        <v>481</v>
      </c>
      <c r="AL163" s="183" t="s">
        <v>176</v>
      </c>
      <c r="AM163" s="183" t="s">
        <v>2</v>
      </c>
      <c r="AN163" s="183"/>
      <c r="AO163" s="187"/>
      <c r="AP163" s="92"/>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row>
    <row r="164" spans="25:99" ht="15" customHeight="1">
      <c r="Y164" s="78"/>
      <c r="AE164" s="183" t="s">
        <v>392</v>
      </c>
      <c r="AF164" s="183" t="s">
        <v>172</v>
      </c>
      <c r="AG164" s="183" t="s">
        <v>118</v>
      </c>
      <c r="AH164" s="183">
        <v>1</v>
      </c>
      <c r="AI164" s="91"/>
      <c r="AJ164" s="183" t="s">
        <v>520</v>
      </c>
      <c r="AK164" s="183" t="s">
        <v>480</v>
      </c>
      <c r="AL164" s="183" t="s">
        <v>998</v>
      </c>
      <c r="AM164" s="183" t="s">
        <v>3</v>
      </c>
      <c r="AN164" s="183"/>
      <c r="AO164" s="187"/>
      <c r="AP164" s="92"/>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row>
    <row r="165" spans="25:99" ht="15" customHeight="1">
      <c r="Y165" s="78"/>
      <c r="AE165" s="183" t="s">
        <v>433</v>
      </c>
      <c r="AF165" s="183" t="s">
        <v>172</v>
      </c>
      <c r="AG165" s="183" t="s">
        <v>118</v>
      </c>
      <c r="AH165" s="183">
        <v>1</v>
      </c>
      <c r="AI165" s="91"/>
      <c r="AJ165" s="183" t="s">
        <v>54</v>
      </c>
      <c r="AK165" s="183" t="s">
        <v>660</v>
      </c>
      <c r="AL165" s="183" t="s">
        <v>54</v>
      </c>
      <c r="AM165" s="183" t="s">
        <v>3</v>
      </c>
      <c r="AN165" s="183"/>
      <c r="AO165" s="187"/>
      <c r="AP165" s="92"/>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row>
    <row r="166" spans="25:99" ht="15" customHeight="1">
      <c r="Y166" s="78"/>
      <c r="AE166" s="183" t="s">
        <v>432</v>
      </c>
      <c r="AF166" s="183" t="s">
        <v>172</v>
      </c>
      <c r="AG166" s="183" t="s">
        <v>118</v>
      </c>
      <c r="AH166" s="183">
        <v>1</v>
      </c>
      <c r="AI166" s="113"/>
      <c r="AJ166" s="183" t="s">
        <v>138</v>
      </c>
      <c r="AK166" s="183" t="s">
        <v>480</v>
      </c>
      <c r="AL166" s="183" t="s">
        <v>830</v>
      </c>
      <c r="AM166" s="183" t="s">
        <v>3</v>
      </c>
      <c r="AN166" s="183"/>
      <c r="AO166" s="187"/>
      <c r="AP166" s="92"/>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row>
    <row r="167" spans="25:99" ht="15" customHeight="1">
      <c r="Y167" s="78"/>
      <c r="AE167" s="183" t="s">
        <v>450</v>
      </c>
      <c r="AF167" s="183" t="s">
        <v>135</v>
      </c>
      <c r="AG167" s="183" t="s">
        <v>118</v>
      </c>
      <c r="AH167" s="183">
        <v>0.5</v>
      </c>
      <c r="AI167" s="91"/>
      <c r="AJ167" s="183" t="s">
        <v>555</v>
      </c>
      <c r="AK167" s="183" t="s">
        <v>658</v>
      </c>
      <c r="AL167" s="183" t="s">
        <v>999</v>
      </c>
      <c r="AM167" s="183" t="s">
        <v>3</v>
      </c>
      <c r="AN167" s="183"/>
      <c r="AO167" s="187"/>
      <c r="AP167" s="92"/>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row>
    <row r="168" spans="25:99" ht="15" customHeight="1">
      <c r="Y168" s="78"/>
      <c r="AE168" s="183" t="s">
        <v>676</v>
      </c>
      <c r="AF168" s="183" t="s">
        <v>126</v>
      </c>
      <c r="AG168" s="183" t="s">
        <v>657</v>
      </c>
      <c r="AH168" s="183">
        <v>1</v>
      </c>
      <c r="AI168" s="91"/>
      <c r="AJ168" s="183" t="s">
        <v>560</v>
      </c>
      <c r="AK168" s="183" t="s">
        <v>479</v>
      </c>
      <c r="AL168" s="183" t="s">
        <v>1000</v>
      </c>
      <c r="AM168" s="183" t="s">
        <v>3</v>
      </c>
      <c r="AN168" s="183"/>
      <c r="AO168" s="187"/>
      <c r="AP168" s="92"/>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row>
    <row r="169" spans="25:99" ht="15" customHeight="1">
      <c r="Y169" s="78"/>
      <c r="AE169" s="183" t="s">
        <v>1109</v>
      </c>
      <c r="AF169" s="183" t="s">
        <v>147</v>
      </c>
      <c r="AG169" s="183" t="s">
        <v>113</v>
      </c>
      <c r="AH169" s="183">
        <v>0.5</v>
      </c>
      <c r="AI169" s="91"/>
      <c r="AJ169" s="183" t="s">
        <v>558</v>
      </c>
      <c r="AK169" s="183" t="s">
        <v>660</v>
      </c>
      <c r="AL169" s="183" t="s">
        <v>1001</v>
      </c>
      <c r="AM169" s="183" t="s">
        <v>3</v>
      </c>
      <c r="AN169" s="183"/>
      <c r="AO169" s="187"/>
      <c r="AP169" s="92"/>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row>
    <row r="170" spans="25:99" ht="15" customHeight="1">
      <c r="Y170" s="78"/>
      <c r="AE170" s="183" t="s">
        <v>404</v>
      </c>
      <c r="AF170" s="183" t="s">
        <v>172</v>
      </c>
      <c r="AG170" s="183" t="s">
        <v>118</v>
      </c>
      <c r="AH170" s="183">
        <v>1</v>
      </c>
      <c r="AI170" s="91"/>
      <c r="AJ170" s="183" t="s">
        <v>55</v>
      </c>
      <c r="AK170" s="183" t="s">
        <v>660</v>
      </c>
      <c r="AL170" s="183" t="s">
        <v>55</v>
      </c>
      <c r="AM170" s="183" t="s">
        <v>2</v>
      </c>
      <c r="AN170" s="183"/>
      <c r="AO170" s="187"/>
      <c r="AP170" s="92"/>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row>
    <row r="171" spans="25:99" ht="15" customHeight="1">
      <c r="Y171" s="78"/>
      <c r="AE171" s="183" t="s">
        <v>381</v>
      </c>
      <c r="AF171" s="183" t="s">
        <v>172</v>
      </c>
      <c r="AG171" s="183" t="s">
        <v>118</v>
      </c>
      <c r="AH171" s="183">
        <v>1</v>
      </c>
      <c r="AI171" s="91"/>
      <c r="AJ171" s="183" t="s">
        <v>660</v>
      </c>
      <c r="AK171" s="183" t="s">
        <v>660</v>
      </c>
      <c r="AL171" s="183" t="s">
        <v>660</v>
      </c>
      <c r="AM171" s="183" t="s">
        <v>3</v>
      </c>
      <c r="AN171" s="183"/>
      <c r="AO171" s="187"/>
      <c r="AP171" s="92"/>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row>
    <row r="172" spans="25:99" ht="15" customHeight="1">
      <c r="Y172" s="78"/>
      <c r="AE172" s="183" t="s">
        <v>874</v>
      </c>
      <c r="AF172" s="183" t="s">
        <v>147</v>
      </c>
      <c r="AG172" s="183" t="s">
        <v>118</v>
      </c>
      <c r="AH172" s="183">
        <v>0.25</v>
      </c>
      <c r="AI172" s="91"/>
      <c r="AJ172" s="183" t="s">
        <v>56</v>
      </c>
      <c r="AK172" s="183" t="s">
        <v>658</v>
      </c>
      <c r="AL172" s="183" t="s">
        <v>56</v>
      </c>
      <c r="AM172" s="183" t="s">
        <v>3</v>
      </c>
      <c r="AN172" s="183"/>
      <c r="AO172" s="187"/>
      <c r="AP172" s="92"/>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row>
    <row r="173" spans="25:99" ht="15" customHeight="1">
      <c r="Y173" s="78"/>
      <c r="AE173" s="183" t="s">
        <v>353</v>
      </c>
      <c r="AF173" s="183" t="s">
        <v>172</v>
      </c>
      <c r="AG173" s="183" t="s">
        <v>113</v>
      </c>
      <c r="AH173" s="183">
        <v>1</v>
      </c>
      <c r="AI173" s="91"/>
      <c r="AJ173" s="183" t="s">
        <v>503</v>
      </c>
      <c r="AK173" s="183" t="s">
        <v>479</v>
      </c>
      <c r="AL173" s="183" t="s">
        <v>1002</v>
      </c>
      <c r="AM173" s="183" t="s">
        <v>3</v>
      </c>
      <c r="AN173" s="183"/>
      <c r="AO173" s="187"/>
      <c r="AP173" s="92"/>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row>
    <row r="174" spans="25:99" ht="15" customHeight="1">
      <c r="Y174" s="78"/>
      <c r="AE174" s="183" t="s">
        <v>237</v>
      </c>
      <c r="AF174" s="183" t="s">
        <v>293</v>
      </c>
      <c r="AG174" s="183" t="s">
        <v>113</v>
      </c>
      <c r="AH174" s="183">
        <v>1</v>
      </c>
      <c r="AI174" s="91"/>
      <c r="AJ174" s="183" t="s">
        <v>619</v>
      </c>
      <c r="AK174" s="183" t="s">
        <v>658</v>
      </c>
      <c r="AL174" s="183" t="s">
        <v>1003</v>
      </c>
      <c r="AM174" s="183" t="s">
        <v>3</v>
      </c>
      <c r="AN174" s="183"/>
      <c r="AO174" s="187"/>
      <c r="AP174" s="92"/>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row>
    <row r="175" spans="25:99" ht="15" customHeight="1">
      <c r="Y175" s="78"/>
      <c r="AE175" s="183" t="s">
        <v>677</v>
      </c>
      <c r="AF175" s="183" t="s">
        <v>170</v>
      </c>
      <c r="AG175" s="183" t="s">
        <v>678</v>
      </c>
      <c r="AH175" s="183">
        <v>1</v>
      </c>
      <c r="AI175" s="91"/>
      <c r="AJ175" s="183" t="s">
        <v>524</v>
      </c>
      <c r="AK175" s="183" t="s">
        <v>480</v>
      </c>
      <c r="AL175" s="183" t="s">
        <v>1004</v>
      </c>
      <c r="AM175" s="183" t="s">
        <v>3</v>
      </c>
      <c r="AN175" s="183"/>
      <c r="AO175" s="187"/>
      <c r="AP175" s="92"/>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row>
    <row r="176" spans="25:99" ht="15" customHeight="1">
      <c r="Y176" s="78"/>
      <c r="AE176" s="183" t="s">
        <v>186</v>
      </c>
      <c r="AF176" s="183" t="s">
        <v>293</v>
      </c>
      <c r="AG176" s="183" t="s">
        <v>118</v>
      </c>
      <c r="AH176" s="183">
        <v>1</v>
      </c>
      <c r="AI176" s="91"/>
      <c r="AJ176" s="183" t="s">
        <v>200</v>
      </c>
      <c r="AK176" s="183" t="s">
        <v>480</v>
      </c>
      <c r="AL176" s="183" t="s">
        <v>1005</v>
      </c>
      <c r="AM176" s="183" t="s">
        <v>3</v>
      </c>
      <c r="AN176" s="183" t="s">
        <v>32</v>
      </c>
      <c r="AO176" s="187" t="s">
        <v>724</v>
      </c>
      <c r="AP176" s="92"/>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row>
    <row r="177" spans="25:99" ht="15" customHeight="1">
      <c r="Y177" s="78"/>
      <c r="AE177" s="183" t="s">
        <v>158</v>
      </c>
      <c r="AF177" s="183" t="s">
        <v>147</v>
      </c>
      <c r="AG177" s="183" t="s">
        <v>113</v>
      </c>
      <c r="AH177" s="183">
        <v>0.25</v>
      </c>
      <c r="AI177" s="91"/>
      <c r="AJ177" s="183" t="s">
        <v>368</v>
      </c>
      <c r="AK177" s="183" t="s">
        <v>479</v>
      </c>
      <c r="AL177" s="183" t="s">
        <v>58</v>
      </c>
      <c r="AM177" s="183" t="s">
        <v>3</v>
      </c>
      <c r="AN177" s="183" t="s">
        <v>18</v>
      </c>
      <c r="AO177" s="187" t="s">
        <v>724</v>
      </c>
      <c r="AP177" s="92"/>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row>
    <row r="178" spans="25:99" ht="15" customHeight="1">
      <c r="Y178" s="78"/>
      <c r="AE178" s="183" t="s">
        <v>292</v>
      </c>
      <c r="AF178" s="183" t="s">
        <v>202</v>
      </c>
      <c r="AG178" s="183" t="s">
        <v>118</v>
      </c>
      <c r="AH178" s="183">
        <v>1</v>
      </c>
      <c r="AI178" s="91"/>
      <c r="AJ178" s="183" t="s">
        <v>561</v>
      </c>
      <c r="AK178" s="183" t="s">
        <v>480</v>
      </c>
      <c r="AL178" s="183" t="s">
        <v>1006</v>
      </c>
      <c r="AM178" s="183" t="s">
        <v>3</v>
      </c>
      <c r="AN178" s="183"/>
      <c r="AO178" s="187"/>
      <c r="AP178" s="92"/>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row>
    <row r="179" spans="25:99" ht="15" customHeight="1">
      <c r="Y179" s="78"/>
      <c r="AE179" s="183" t="s">
        <v>171</v>
      </c>
      <c r="AF179" s="183" t="s">
        <v>172</v>
      </c>
      <c r="AG179" s="183" t="s">
        <v>113</v>
      </c>
      <c r="AH179" s="183">
        <v>0.25</v>
      </c>
      <c r="AI179" s="91"/>
      <c r="AJ179" s="183" t="s">
        <v>831</v>
      </c>
      <c r="AK179" s="183" t="s">
        <v>480</v>
      </c>
      <c r="AL179" s="183" t="s">
        <v>1007</v>
      </c>
      <c r="AM179" s="183" t="s">
        <v>3</v>
      </c>
      <c r="AN179" s="183"/>
      <c r="AO179" s="187"/>
      <c r="AP179" s="92"/>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row>
    <row r="180" spans="25:99" ht="15" customHeight="1">
      <c r="Y180" s="78"/>
      <c r="AE180" s="183" t="s">
        <v>875</v>
      </c>
      <c r="AF180" s="183" t="s">
        <v>126</v>
      </c>
      <c r="AG180" s="183" t="s">
        <v>657</v>
      </c>
      <c r="AH180" s="183">
        <v>1</v>
      </c>
      <c r="AI180" s="91"/>
      <c r="AJ180" s="183" t="s">
        <v>361</v>
      </c>
      <c r="AK180" s="183" t="s">
        <v>481</v>
      </c>
      <c r="AL180" s="183" t="s">
        <v>1008</v>
      </c>
      <c r="AM180" s="183" t="s">
        <v>3</v>
      </c>
      <c r="AN180" s="183" t="s">
        <v>1009</v>
      </c>
      <c r="AO180" s="187" t="s">
        <v>724</v>
      </c>
      <c r="AP180" s="92"/>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row>
    <row r="181" spans="25:99" ht="15" customHeight="1">
      <c r="Y181" s="78"/>
      <c r="AE181" s="183" t="s">
        <v>1110</v>
      </c>
      <c r="AF181" s="183" t="s">
        <v>147</v>
      </c>
      <c r="AG181" s="183" t="s">
        <v>118</v>
      </c>
      <c r="AH181" s="183">
        <v>0.25</v>
      </c>
      <c r="AI181" s="91"/>
      <c r="AJ181" s="183" t="s">
        <v>61</v>
      </c>
      <c r="AK181" s="183" t="s">
        <v>660</v>
      </c>
      <c r="AL181" s="183" t="s">
        <v>61</v>
      </c>
      <c r="AM181" s="183" t="s">
        <v>3</v>
      </c>
      <c r="AN181" s="183"/>
      <c r="AO181" s="187"/>
      <c r="AP181" s="92"/>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row>
    <row r="182" spans="25:99" ht="15" customHeight="1">
      <c r="Y182" s="78"/>
      <c r="AE182" s="183" t="s">
        <v>406</v>
      </c>
      <c r="AF182" s="183" t="s">
        <v>172</v>
      </c>
      <c r="AG182" s="183" t="s">
        <v>118</v>
      </c>
      <c r="AH182" s="183">
        <v>1</v>
      </c>
      <c r="AI182" s="91"/>
      <c r="AJ182" s="183" t="s">
        <v>62</v>
      </c>
      <c r="AK182" s="183" t="s">
        <v>480</v>
      </c>
      <c r="AL182" s="183" t="s">
        <v>62</v>
      </c>
      <c r="AM182" s="183" t="s">
        <v>3</v>
      </c>
      <c r="AN182" s="183"/>
      <c r="AO182" s="187"/>
      <c r="AP182" s="92"/>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row>
    <row r="183" spans="25:99" ht="15" customHeight="1">
      <c r="Y183" s="78"/>
      <c r="AE183" s="183" t="s">
        <v>215</v>
      </c>
      <c r="AF183" s="183" t="s">
        <v>169</v>
      </c>
      <c r="AG183" s="183" t="s">
        <v>113</v>
      </c>
      <c r="AH183" s="183">
        <v>1</v>
      </c>
      <c r="AI183" s="91"/>
      <c r="AJ183" s="183" t="s">
        <v>499</v>
      </c>
      <c r="AK183" s="183" t="s">
        <v>479</v>
      </c>
      <c r="AL183" s="183" t="s">
        <v>1010</v>
      </c>
      <c r="AM183" s="183" t="s">
        <v>3</v>
      </c>
      <c r="AN183" s="183"/>
      <c r="AO183" s="187"/>
      <c r="AP183" s="92"/>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row>
    <row r="184" spans="25:99" ht="15" customHeight="1">
      <c r="Y184" s="78"/>
      <c r="AE184" s="183" t="s">
        <v>297</v>
      </c>
      <c r="AF184" s="183" t="s">
        <v>172</v>
      </c>
      <c r="AG184" s="183" t="s">
        <v>118</v>
      </c>
      <c r="AH184" s="183">
        <v>1</v>
      </c>
      <c r="AI184" s="91"/>
      <c r="AJ184" s="183" t="s">
        <v>562</v>
      </c>
      <c r="AK184" s="183" t="s">
        <v>480</v>
      </c>
      <c r="AL184" s="183" t="s">
        <v>1011</v>
      </c>
      <c r="AM184" s="183" t="s">
        <v>3</v>
      </c>
      <c r="AN184" s="183"/>
      <c r="AO184" s="187"/>
      <c r="AP184" s="92"/>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row>
    <row r="185" spans="25:99" ht="15" customHeight="1">
      <c r="Y185" s="78"/>
      <c r="AE185" s="183" t="s">
        <v>876</v>
      </c>
      <c r="AF185" s="183" t="s">
        <v>202</v>
      </c>
      <c r="AG185" s="183" t="s">
        <v>113</v>
      </c>
      <c r="AH185" s="183">
        <v>0.25</v>
      </c>
      <c r="AI185" s="91"/>
      <c r="AJ185" s="183" t="s">
        <v>541</v>
      </c>
      <c r="AK185" s="183" t="s">
        <v>658</v>
      </c>
      <c r="AL185" s="183" t="s">
        <v>1012</v>
      </c>
      <c r="AM185" s="183" t="s">
        <v>3</v>
      </c>
      <c r="AN185" s="183"/>
      <c r="AO185" s="187"/>
      <c r="AP185" s="92"/>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row>
    <row r="186" spans="25:99" ht="15" customHeight="1">
      <c r="Y186" s="78"/>
      <c r="AE186" s="183" t="s">
        <v>679</v>
      </c>
      <c r="AF186" s="183" t="s">
        <v>182</v>
      </c>
      <c r="AG186" s="183" t="s">
        <v>113</v>
      </c>
      <c r="AH186" s="183">
        <v>1</v>
      </c>
      <c r="AI186" s="91"/>
      <c r="AJ186" s="183" t="s">
        <v>791</v>
      </c>
      <c r="AK186" s="183" t="s">
        <v>480</v>
      </c>
      <c r="AL186" s="183" t="s">
        <v>791</v>
      </c>
      <c r="AM186" s="183" t="s">
        <v>3</v>
      </c>
      <c r="AN186" s="183"/>
      <c r="AO186" s="187"/>
      <c r="AP186" s="92"/>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row>
    <row r="187" spans="25:99" ht="15" customHeight="1">
      <c r="Y187" s="78"/>
      <c r="AE187" s="183" t="s">
        <v>370</v>
      </c>
      <c r="AF187" s="183" t="s">
        <v>172</v>
      </c>
      <c r="AG187" s="183" t="s">
        <v>877</v>
      </c>
      <c r="AH187" s="183">
        <v>1</v>
      </c>
      <c r="AI187" s="91"/>
      <c r="AJ187" s="183" t="s">
        <v>554</v>
      </c>
      <c r="AK187" s="183" t="s">
        <v>482</v>
      </c>
      <c r="AL187" s="183" t="s">
        <v>1013</v>
      </c>
      <c r="AM187" s="183" t="s">
        <v>3</v>
      </c>
      <c r="AN187" s="183"/>
      <c r="AO187" s="187"/>
      <c r="AP187" s="92"/>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row>
    <row r="188" spans="25:99" ht="15" customHeight="1">
      <c r="Y188" s="78"/>
      <c r="AE188" s="183" t="s">
        <v>565</v>
      </c>
      <c r="AF188" s="183" t="s">
        <v>126</v>
      </c>
      <c r="AG188" s="183" t="s">
        <v>657</v>
      </c>
      <c r="AH188" s="183">
        <v>1</v>
      </c>
      <c r="AI188" s="91"/>
      <c r="AJ188" s="183" t="s">
        <v>618</v>
      </c>
      <c r="AK188" s="183" t="s">
        <v>659</v>
      </c>
      <c r="AL188" s="183" t="s">
        <v>1014</v>
      </c>
      <c r="AM188" s="183" t="s">
        <v>3</v>
      </c>
      <c r="AN188" s="183"/>
      <c r="AO188" s="187"/>
      <c r="AP188" s="92"/>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row>
    <row r="189" spans="25:99" ht="15" customHeight="1">
      <c r="Y189" s="78"/>
      <c r="AE189" s="183" t="s">
        <v>1111</v>
      </c>
      <c r="AF189" s="183" t="s">
        <v>135</v>
      </c>
      <c r="AG189" s="183" t="s">
        <v>657</v>
      </c>
      <c r="AH189" s="183">
        <v>1</v>
      </c>
      <c r="AI189" s="91"/>
      <c r="AJ189" s="183" t="s">
        <v>337</v>
      </c>
      <c r="AK189" s="183" t="s">
        <v>481</v>
      </c>
      <c r="AL189" s="183" t="s">
        <v>337</v>
      </c>
      <c r="AM189" s="183" t="s">
        <v>2</v>
      </c>
      <c r="AN189" s="183"/>
      <c r="AO189" s="187"/>
      <c r="AP189" s="92"/>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row>
    <row r="190" spans="25:99" ht="15" customHeight="1">
      <c r="Y190" s="78"/>
      <c r="AE190" s="183" t="s">
        <v>680</v>
      </c>
      <c r="AF190" s="183" t="s">
        <v>147</v>
      </c>
      <c r="AG190" s="183" t="s">
        <v>113</v>
      </c>
      <c r="AH190" s="183">
        <v>0.5</v>
      </c>
      <c r="AI190" s="91"/>
      <c r="AJ190" s="183" t="s">
        <v>592</v>
      </c>
      <c r="AK190" s="183" t="s">
        <v>481</v>
      </c>
      <c r="AL190" s="183" t="s">
        <v>1015</v>
      </c>
      <c r="AM190" s="183" t="s">
        <v>3</v>
      </c>
      <c r="AN190" s="183"/>
      <c r="AO190" s="187"/>
      <c r="AP190" s="92"/>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row>
    <row r="191" spans="25:99" ht="15" customHeight="1">
      <c r="Y191" s="78"/>
      <c r="AE191" s="183" t="s">
        <v>681</v>
      </c>
      <c r="AF191" s="183" t="s">
        <v>211</v>
      </c>
      <c r="AG191" s="183" t="s">
        <v>118</v>
      </c>
      <c r="AH191" s="183">
        <v>1</v>
      </c>
      <c r="AI191" s="91"/>
      <c r="AJ191" s="183" t="s">
        <v>589</v>
      </c>
      <c r="AK191" s="183" t="s">
        <v>481</v>
      </c>
      <c r="AL191" s="183" t="s">
        <v>1016</v>
      </c>
      <c r="AM191" s="183" t="s">
        <v>3</v>
      </c>
      <c r="AN191" s="183"/>
      <c r="AO191" s="187"/>
      <c r="AP191" s="92"/>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row>
    <row r="192" spans="25:99" ht="15" customHeight="1">
      <c r="Y192" s="78"/>
      <c r="AE192" s="183" t="s">
        <v>878</v>
      </c>
      <c r="AF192" s="183" t="s">
        <v>147</v>
      </c>
      <c r="AG192" s="183" t="s">
        <v>118</v>
      </c>
      <c r="AH192" s="183">
        <v>0.5</v>
      </c>
      <c r="AI192" s="91"/>
      <c r="AJ192" s="183" t="s">
        <v>613</v>
      </c>
      <c r="AK192" s="183" t="s">
        <v>658</v>
      </c>
      <c r="AL192" s="183" t="s">
        <v>1017</v>
      </c>
      <c r="AM192" s="183" t="s">
        <v>3</v>
      </c>
      <c r="AN192" s="183"/>
      <c r="AO192" s="187" t="s">
        <v>724</v>
      </c>
      <c r="AP192" s="92"/>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row>
    <row r="193" spans="25:99" ht="15" customHeight="1">
      <c r="Y193" s="78"/>
      <c r="AE193" s="183" t="s">
        <v>241</v>
      </c>
      <c r="AF193" s="183" t="s">
        <v>211</v>
      </c>
      <c r="AG193" s="183" t="s">
        <v>118</v>
      </c>
      <c r="AH193" s="183">
        <v>1</v>
      </c>
      <c r="AI193" s="91"/>
      <c r="AJ193" s="183" t="s">
        <v>792</v>
      </c>
      <c r="AK193" s="183" t="s">
        <v>482</v>
      </c>
      <c r="AL193" s="183" t="s">
        <v>792</v>
      </c>
      <c r="AM193" s="183" t="s">
        <v>3</v>
      </c>
      <c r="AN193" s="183"/>
      <c r="AO193" s="187"/>
      <c r="AP193" s="92"/>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row>
    <row r="194" spans="25:99" ht="15" customHeight="1">
      <c r="Y194" s="78"/>
      <c r="AE194" s="183" t="s">
        <v>1112</v>
      </c>
      <c r="AF194" s="183" t="s">
        <v>211</v>
      </c>
      <c r="AG194" s="183" t="s">
        <v>113</v>
      </c>
      <c r="AH194" s="183">
        <v>1</v>
      </c>
      <c r="AI194" s="91"/>
      <c r="AJ194" s="183" t="s">
        <v>571</v>
      </c>
      <c r="AK194" s="183" t="s">
        <v>482</v>
      </c>
      <c r="AL194" s="183" t="s">
        <v>1018</v>
      </c>
      <c r="AM194" s="183" t="s">
        <v>3</v>
      </c>
      <c r="AN194" s="183"/>
      <c r="AO194" s="187"/>
      <c r="AP194" s="92"/>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row>
    <row r="195" spans="25:99" ht="15" customHeight="1">
      <c r="Y195" s="78"/>
      <c r="AE195" s="183" t="s">
        <v>1113</v>
      </c>
      <c r="AF195" s="183" t="s">
        <v>211</v>
      </c>
      <c r="AG195" s="183" t="s">
        <v>113</v>
      </c>
      <c r="AH195" s="183">
        <v>1</v>
      </c>
      <c r="AI195" s="91"/>
      <c r="AJ195" s="183" t="s">
        <v>208</v>
      </c>
      <c r="AK195" s="183" t="s">
        <v>481</v>
      </c>
      <c r="AL195" s="183" t="s">
        <v>208</v>
      </c>
      <c r="AM195" s="183" t="s">
        <v>3</v>
      </c>
      <c r="AN195" s="183"/>
      <c r="AO195" s="187"/>
      <c r="AP195" s="92"/>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row>
    <row r="196" spans="25:99" ht="15" customHeight="1">
      <c r="Y196" s="78"/>
      <c r="AE196" s="183" t="s">
        <v>683</v>
      </c>
      <c r="AF196" s="183" t="s">
        <v>147</v>
      </c>
      <c r="AG196" s="183" t="s">
        <v>118</v>
      </c>
      <c r="AH196" s="183">
        <v>0.5</v>
      </c>
      <c r="AI196" s="113"/>
      <c r="AJ196" s="183" t="s">
        <v>64</v>
      </c>
      <c r="AK196" s="183" t="s">
        <v>482</v>
      </c>
      <c r="AL196" s="183" t="s">
        <v>64</v>
      </c>
      <c r="AM196" s="183" t="s">
        <v>3</v>
      </c>
      <c r="AN196" s="183"/>
      <c r="AO196" s="187"/>
      <c r="AP196" s="92"/>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row>
    <row r="197" spans="25:99" ht="15" customHeight="1">
      <c r="Y197" s="78"/>
      <c r="AE197" s="183" t="s">
        <v>336</v>
      </c>
      <c r="AF197" s="183" t="s">
        <v>172</v>
      </c>
      <c r="AG197" s="183" t="s">
        <v>118</v>
      </c>
      <c r="AH197" s="183">
        <v>1</v>
      </c>
      <c r="AI197" s="113"/>
      <c r="AJ197" s="183" t="s">
        <v>265</v>
      </c>
      <c r="AK197" s="183" t="s">
        <v>482</v>
      </c>
      <c r="AL197" s="183" t="s">
        <v>265</v>
      </c>
      <c r="AM197" s="183" t="s">
        <v>3</v>
      </c>
      <c r="AN197" s="183"/>
      <c r="AO197" s="187"/>
      <c r="AP197" s="92"/>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row>
    <row r="198" spans="25:99" ht="15" customHeight="1">
      <c r="Y198" s="78"/>
      <c r="AE198" s="183" t="s">
        <v>879</v>
      </c>
      <c r="AF198" s="183" t="s">
        <v>172</v>
      </c>
      <c r="AG198" s="183" t="s">
        <v>113</v>
      </c>
      <c r="AH198" s="183">
        <v>1</v>
      </c>
      <c r="AI198" s="91"/>
      <c r="AJ198" s="183" t="s">
        <v>65</v>
      </c>
      <c r="AK198" s="183" t="s">
        <v>481</v>
      </c>
      <c r="AL198" s="183" t="s">
        <v>65</v>
      </c>
      <c r="AM198" s="183" t="s">
        <v>2</v>
      </c>
      <c r="AN198" s="183"/>
      <c r="AO198" s="187"/>
      <c r="AP198" s="92"/>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row>
    <row r="199" spans="25:99" ht="15" customHeight="1">
      <c r="Y199" s="78"/>
      <c r="AE199" s="183" t="s">
        <v>349</v>
      </c>
      <c r="AF199" s="183" t="s">
        <v>172</v>
      </c>
      <c r="AG199" s="183" t="s">
        <v>118</v>
      </c>
      <c r="AH199" s="183">
        <v>1</v>
      </c>
      <c r="AI199" s="91"/>
      <c r="AJ199" s="183" t="s">
        <v>538</v>
      </c>
      <c r="AK199" s="183" t="s">
        <v>481</v>
      </c>
      <c r="AL199" s="183" t="s">
        <v>1019</v>
      </c>
      <c r="AM199" s="183" t="s">
        <v>3</v>
      </c>
      <c r="AN199" s="183"/>
      <c r="AO199" s="187"/>
      <c r="AP199" s="92"/>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row>
    <row r="200" spans="25:99" ht="15" customHeight="1">
      <c r="Y200" s="78"/>
      <c r="AE200" s="183" t="s">
        <v>114</v>
      </c>
      <c r="AF200" s="183" t="s">
        <v>115</v>
      </c>
      <c r="AG200" s="183" t="s">
        <v>132</v>
      </c>
      <c r="AH200" s="183">
        <v>0.25</v>
      </c>
      <c r="AI200" s="113"/>
      <c r="AJ200" s="183" t="s">
        <v>704</v>
      </c>
      <c r="AK200" s="183" t="s">
        <v>658</v>
      </c>
      <c r="AL200" s="183" t="s">
        <v>704</v>
      </c>
      <c r="AM200" s="183" t="s">
        <v>3</v>
      </c>
      <c r="AN200" s="183"/>
      <c r="AO200" s="187"/>
      <c r="AP200" s="92"/>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row>
    <row r="201" spans="25:99" ht="15" customHeight="1">
      <c r="Y201" s="78"/>
      <c r="AE201" s="183" t="s">
        <v>1114</v>
      </c>
      <c r="AF201" s="183" t="s">
        <v>115</v>
      </c>
      <c r="AG201" s="183" t="s">
        <v>132</v>
      </c>
      <c r="AH201" s="183">
        <v>0.25</v>
      </c>
      <c r="AI201" s="91"/>
      <c r="AJ201" s="183" t="s">
        <v>277</v>
      </c>
      <c r="AK201" s="183" t="s">
        <v>480</v>
      </c>
      <c r="AL201" s="183" t="s">
        <v>1020</v>
      </c>
      <c r="AM201" s="183" t="s">
        <v>3</v>
      </c>
      <c r="AN201" s="183" t="s">
        <v>17</v>
      </c>
      <c r="AO201" s="187"/>
      <c r="AP201" s="92"/>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row>
    <row r="202" spans="25:99" ht="15" customHeight="1">
      <c r="Y202" s="78"/>
      <c r="AE202" s="183" t="s">
        <v>194</v>
      </c>
      <c r="AF202" s="183" t="s">
        <v>147</v>
      </c>
      <c r="AG202" s="183" t="s">
        <v>118</v>
      </c>
      <c r="AH202" s="183">
        <v>0.5</v>
      </c>
      <c r="AI202" s="91"/>
      <c r="AJ202" s="183" t="s">
        <v>793</v>
      </c>
      <c r="AK202" s="183" t="s">
        <v>480</v>
      </c>
      <c r="AL202" s="183" t="s">
        <v>793</v>
      </c>
      <c r="AM202" s="183" t="s">
        <v>3</v>
      </c>
      <c r="AN202" s="183"/>
      <c r="AO202" s="187" t="s">
        <v>724</v>
      </c>
      <c r="AP202" s="92"/>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row>
    <row r="203" spans="25:99" ht="15" customHeight="1">
      <c r="Y203" s="78"/>
      <c r="AE203" s="183" t="s">
        <v>880</v>
      </c>
      <c r="AF203" s="183" t="s">
        <v>147</v>
      </c>
      <c r="AG203" s="183" t="s">
        <v>113</v>
      </c>
      <c r="AH203" s="183">
        <v>0.25</v>
      </c>
      <c r="AI203" s="91"/>
      <c r="AJ203" s="183" t="s">
        <v>500</v>
      </c>
      <c r="AK203" s="183" t="s">
        <v>658</v>
      </c>
      <c r="AL203" s="183" t="s">
        <v>1021</v>
      </c>
      <c r="AM203" s="183" t="s">
        <v>3</v>
      </c>
      <c r="AN203" s="183"/>
      <c r="AO203" s="187"/>
      <c r="AP203" s="92"/>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row>
    <row r="204" spans="25:99" ht="15" customHeight="1">
      <c r="Y204" s="78"/>
      <c r="AE204" s="183" t="s">
        <v>881</v>
      </c>
      <c r="AF204" s="183" t="s">
        <v>126</v>
      </c>
      <c r="AG204" s="183" t="s">
        <v>657</v>
      </c>
      <c r="AH204" s="183">
        <v>1</v>
      </c>
      <c r="AI204" s="91"/>
      <c r="AJ204" s="183" t="s">
        <v>67</v>
      </c>
      <c r="AK204" s="183" t="s">
        <v>658</v>
      </c>
      <c r="AL204" s="183" t="s">
        <v>67</v>
      </c>
      <c r="AM204" s="183" t="s">
        <v>3</v>
      </c>
      <c r="AN204" s="183"/>
      <c r="AO204" s="187"/>
      <c r="AP204" s="92"/>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row>
    <row r="205" spans="25:99" ht="15" customHeight="1">
      <c r="Y205" s="78"/>
      <c r="AE205" s="183" t="s">
        <v>882</v>
      </c>
      <c r="AF205" s="183" t="s">
        <v>147</v>
      </c>
      <c r="AG205" s="183" t="s">
        <v>118</v>
      </c>
      <c r="AH205" s="183">
        <v>0.5</v>
      </c>
      <c r="AI205" s="91"/>
      <c r="AJ205" s="183" t="s">
        <v>68</v>
      </c>
      <c r="AK205" s="183" t="s">
        <v>480</v>
      </c>
      <c r="AL205" s="183" t="s">
        <v>68</v>
      </c>
      <c r="AM205" s="183" t="s">
        <v>3</v>
      </c>
      <c r="AN205" s="183"/>
      <c r="AO205" s="187"/>
      <c r="AP205" s="92"/>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row>
    <row r="206" spans="25:99" ht="15" customHeight="1">
      <c r="Y206" s="78"/>
      <c r="AE206" s="183" t="s">
        <v>1115</v>
      </c>
      <c r="AF206" s="183" t="s">
        <v>147</v>
      </c>
      <c r="AG206" s="183" t="s">
        <v>118</v>
      </c>
      <c r="AH206" s="183">
        <v>0.75</v>
      </c>
      <c r="AI206" s="91"/>
      <c r="AJ206" s="183" t="s">
        <v>597</v>
      </c>
      <c r="AK206" s="183" t="s">
        <v>660</v>
      </c>
      <c r="AL206" s="183" t="s">
        <v>1022</v>
      </c>
      <c r="AM206" s="183" t="s">
        <v>3</v>
      </c>
      <c r="AN206" s="183"/>
      <c r="AO206" s="187"/>
      <c r="AP206" s="92"/>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row>
    <row r="207" spans="25:99" ht="15" customHeight="1">
      <c r="Y207" s="78"/>
      <c r="AE207" s="183" t="s">
        <v>264</v>
      </c>
      <c r="AF207" s="183" t="s">
        <v>211</v>
      </c>
      <c r="AG207" s="183" t="s">
        <v>118</v>
      </c>
      <c r="AH207" s="183">
        <v>1</v>
      </c>
      <c r="AI207" s="91"/>
      <c r="AJ207" s="183" t="s">
        <v>602</v>
      </c>
      <c r="AK207" s="183" t="s">
        <v>659</v>
      </c>
      <c r="AL207" s="183" t="s">
        <v>1023</v>
      </c>
      <c r="AM207" s="183" t="s">
        <v>3</v>
      </c>
      <c r="AN207" s="183"/>
      <c r="AO207" s="187"/>
      <c r="AP207" s="92"/>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row>
    <row r="208" spans="25:99" ht="15" customHeight="1">
      <c r="Y208" s="78"/>
      <c r="AE208" s="183" t="s">
        <v>883</v>
      </c>
      <c r="AF208" s="183" t="s">
        <v>211</v>
      </c>
      <c r="AG208" s="183" t="s">
        <v>118</v>
      </c>
      <c r="AH208" s="183">
        <v>1</v>
      </c>
      <c r="AI208" s="91"/>
      <c r="AJ208" s="183" t="s">
        <v>70</v>
      </c>
      <c r="AK208" s="183" t="s">
        <v>482</v>
      </c>
      <c r="AL208" s="183" t="s">
        <v>70</v>
      </c>
      <c r="AM208" s="183" t="s">
        <v>2</v>
      </c>
      <c r="AN208" s="183"/>
      <c r="AO208" s="187"/>
      <c r="AP208" s="92"/>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row>
    <row r="209" spans="25:99" ht="15" customHeight="1">
      <c r="Y209" s="78"/>
      <c r="AE209" s="183" t="s">
        <v>884</v>
      </c>
      <c r="AF209" s="183" t="s">
        <v>126</v>
      </c>
      <c r="AG209" s="183" t="s">
        <v>657</v>
      </c>
      <c r="AH209" s="183">
        <v>1</v>
      </c>
      <c r="AI209" s="91"/>
      <c r="AJ209" s="183" t="s">
        <v>601</v>
      </c>
      <c r="AK209" s="183" t="s">
        <v>482</v>
      </c>
      <c r="AL209" s="183" t="s">
        <v>1024</v>
      </c>
      <c r="AM209" s="183" t="s">
        <v>3</v>
      </c>
      <c r="AN209" s="183"/>
      <c r="AO209" s="187"/>
      <c r="AP209" s="92"/>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row>
    <row r="210" spans="25:99" ht="15" customHeight="1">
      <c r="Y210" s="78"/>
      <c r="AE210" s="183" t="s">
        <v>396</v>
      </c>
      <c r="AF210" s="183" t="s">
        <v>172</v>
      </c>
      <c r="AG210" s="183" t="s">
        <v>118</v>
      </c>
      <c r="AH210" s="183">
        <v>1</v>
      </c>
      <c r="AI210" s="91"/>
      <c r="AJ210" s="183" t="s">
        <v>568</v>
      </c>
      <c r="AK210" s="183" t="s">
        <v>659</v>
      </c>
      <c r="AL210" s="183" t="s">
        <v>1025</v>
      </c>
      <c r="AM210" s="183" t="s">
        <v>3</v>
      </c>
      <c r="AN210" s="183"/>
      <c r="AO210" s="187"/>
      <c r="AP210" s="92"/>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row>
    <row r="211" spans="25:99" ht="15" customHeight="1">
      <c r="Y211" s="78"/>
      <c r="AE211" s="183" t="s">
        <v>160</v>
      </c>
      <c r="AF211" s="183" t="s">
        <v>147</v>
      </c>
      <c r="AG211" s="183" t="s">
        <v>113</v>
      </c>
      <c r="AH211" s="183">
        <v>0.25</v>
      </c>
      <c r="AI211" s="91"/>
      <c r="AJ211" s="183" t="s">
        <v>594</v>
      </c>
      <c r="AK211" s="183" t="s">
        <v>660</v>
      </c>
      <c r="AL211" s="183" t="s">
        <v>1026</v>
      </c>
      <c r="AM211" s="183" t="s">
        <v>3</v>
      </c>
      <c r="AN211" s="183"/>
      <c r="AO211" s="187"/>
      <c r="AP211" s="92"/>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row>
    <row r="212" spans="25:99" ht="15" customHeight="1">
      <c r="Y212" s="78"/>
      <c r="AE212" s="183" t="s">
        <v>344</v>
      </c>
      <c r="AF212" s="183" t="s">
        <v>172</v>
      </c>
      <c r="AG212" s="183" t="s">
        <v>118</v>
      </c>
      <c r="AH212" s="183">
        <v>1</v>
      </c>
      <c r="AI212" s="91"/>
      <c r="AJ212" s="183" t="s">
        <v>489</v>
      </c>
      <c r="AK212" s="183" t="s">
        <v>660</v>
      </c>
      <c r="AL212" s="183" t="s">
        <v>489</v>
      </c>
      <c r="AM212" s="183" t="s">
        <v>2</v>
      </c>
      <c r="AN212" s="183"/>
      <c r="AO212" s="187"/>
      <c r="AP212" s="92"/>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row>
    <row r="213" spans="25:99" ht="15" customHeight="1">
      <c r="Y213" s="78"/>
      <c r="AE213" s="183" t="s">
        <v>364</v>
      </c>
      <c r="AF213" s="183" t="s">
        <v>172</v>
      </c>
      <c r="AG213" s="183" t="s">
        <v>118</v>
      </c>
      <c r="AH213" s="183">
        <v>1</v>
      </c>
      <c r="AI213" s="113"/>
      <c r="AJ213" s="183" t="s">
        <v>134</v>
      </c>
      <c r="AK213" s="183" t="s">
        <v>659</v>
      </c>
      <c r="AL213" s="183" t="s">
        <v>72</v>
      </c>
      <c r="AM213" s="183" t="s">
        <v>3</v>
      </c>
      <c r="AN213" s="183" t="s">
        <v>71</v>
      </c>
      <c r="AO213" s="187"/>
      <c r="AP213" s="92"/>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row>
    <row r="214" spans="25:99" ht="15" customHeight="1">
      <c r="Y214" s="78"/>
      <c r="AE214" s="183" t="s">
        <v>379</v>
      </c>
      <c r="AF214" s="183" t="s">
        <v>172</v>
      </c>
      <c r="AG214" s="183" t="s">
        <v>118</v>
      </c>
      <c r="AH214" s="183">
        <v>1</v>
      </c>
      <c r="AI214" s="91"/>
      <c r="AJ214" s="183" t="s">
        <v>575</v>
      </c>
      <c r="AK214" s="183" t="s">
        <v>479</v>
      </c>
      <c r="AL214" s="183" t="s">
        <v>1027</v>
      </c>
      <c r="AM214" s="183" t="s">
        <v>3</v>
      </c>
      <c r="AN214" s="183"/>
      <c r="AO214" s="187"/>
      <c r="AP214" s="92"/>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row>
    <row r="215" spans="25:99" ht="15" customHeight="1">
      <c r="Y215" s="78"/>
      <c r="AE215" s="183" t="s">
        <v>216</v>
      </c>
      <c r="AF215" s="183" t="s">
        <v>211</v>
      </c>
      <c r="AG215" s="183" t="s">
        <v>118</v>
      </c>
      <c r="AH215" s="183">
        <v>1</v>
      </c>
      <c r="AI215" s="91"/>
      <c r="AJ215" s="183" t="s">
        <v>73</v>
      </c>
      <c r="AK215" s="183" t="s">
        <v>481</v>
      </c>
      <c r="AL215" s="183" t="s">
        <v>73</v>
      </c>
      <c r="AM215" s="183" t="s">
        <v>2</v>
      </c>
      <c r="AN215" s="183"/>
      <c r="AO215" s="187" t="s">
        <v>724</v>
      </c>
      <c r="AP215" s="92"/>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row>
    <row r="216" spans="25:99" ht="15" customHeight="1">
      <c r="Y216" s="78"/>
      <c r="AE216" s="183" t="s">
        <v>271</v>
      </c>
      <c r="AF216" s="183" t="s">
        <v>211</v>
      </c>
      <c r="AG216" s="183" t="s">
        <v>118</v>
      </c>
      <c r="AH216" s="183">
        <v>1</v>
      </c>
      <c r="AI216" s="91"/>
      <c r="AJ216" s="183" t="s">
        <v>74</v>
      </c>
      <c r="AK216" s="183" t="s">
        <v>481</v>
      </c>
      <c r="AL216" s="183" t="s">
        <v>74</v>
      </c>
      <c r="AM216" s="183" t="s">
        <v>2</v>
      </c>
      <c r="AN216" s="183"/>
      <c r="AO216" s="187"/>
      <c r="AP216" s="92"/>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row>
    <row r="217" spans="25:99" ht="15" customHeight="1">
      <c r="Y217" s="78"/>
      <c r="AE217" s="183" t="s">
        <v>222</v>
      </c>
      <c r="AF217" s="183" t="s">
        <v>293</v>
      </c>
      <c r="AG217" s="183" t="s">
        <v>118</v>
      </c>
      <c r="AH217" s="183">
        <v>1</v>
      </c>
      <c r="AI217" s="91"/>
      <c r="AJ217" s="183" t="s">
        <v>507</v>
      </c>
      <c r="AK217" s="183" t="s">
        <v>660</v>
      </c>
      <c r="AL217" s="183" t="s">
        <v>1028</v>
      </c>
      <c r="AM217" s="183" t="s">
        <v>3</v>
      </c>
      <c r="AN217" s="183"/>
      <c r="AO217" s="187"/>
      <c r="AP217" s="92"/>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row>
    <row r="218" spans="25:99" ht="15" customHeight="1">
      <c r="Y218" s="78"/>
      <c r="AE218" s="183" t="s">
        <v>238</v>
      </c>
      <c r="AF218" s="183" t="s">
        <v>211</v>
      </c>
      <c r="AG218" s="183" t="s">
        <v>113</v>
      </c>
      <c r="AH218" s="183">
        <v>1</v>
      </c>
      <c r="AI218" s="91"/>
      <c r="AJ218" s="183" t="s">
        <v>365</v>
      </c>
      <c r="AK218" s="183" t="s">
        <v>659</v>
      </c>
      <c r="AL218" s="183" t="s">
        <v>1029</v>
      </c>
      <c r="AM218" s="183" t="s">
        <v>3</v>
      </c>
      <c r="AN218" s="183" t="s">
        <v>57</v>
      </c>
      <c r="AO218" s="187"/>
      <c r="AP218" s="92"/>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row>
    <row r="219" spans="25:99" ht="15" customHeight="1">
      <c r="Y219" s="78"/>
      <c r="AE219" s="183" t="s">
        <v>572</v>
      </c>
      <c r="AF219" s="183" t="s">
        <v>126</v>
      </c>
      <c r="AG219" s="183" t="s">
        <v>657</v>
      </c>
      <c r="AH219" s="183">
        <v>1</v>
      </c>
      <c r="AI219" s="91"/>
      <c r="AJ219" s="183" t="s">
        <v>75</v>
      </c>
      <c r="AK219" s="183" t="s">
        <v>480</v>
      </c>
      <c r="AL219" s="183" t="s">
        <v>75</v>
      </c>
      <c r="AM219" s="183" t="s">
        <v>2</v>
      </c>
      <c r="AN219" s="183"/>
      <c r="AO219" s="187"/>
      <c r="AP219" s="92"/>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row>
    <row r="220" spans="25:99" ht="15" customHeight="1">
      <c r="Y220" s="78"/>
      <c r="AE220" s="183" t="s">
        <v>1116</v>
      </c>
      <c r="AF220" s="183" t="s">
        <v>115</v>
      </c>
      <c r="AG220" s="183" t="s">
        <v>132</v>
      </c>
      <c r="AH220" s="183">
        <v>0.5</v>
      </c>
      <c r="AI220" s="91"/>
      <c r="AJ220" s="183" t="s">
        <v>76</v>
      </c>
      <c r="AK220" s="183" t="s">
        <v>481</v>
      </c>
      <c r="AL220" s="183" t="s">
        <v>76</v>
      </c>
      <c r="AM220" s="183" t="s">
        <v>3</v>
      </c>
      <c r="AN220" s="183"/>
      <c r="AO220" s="187" t="s">
        <v>724</v>
      </c>
      <c r="AP220" s="92"/>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row>
    <row r="221" spans="25:99" ht="15" customHeight="1">
      <c r="Y221" s="78"/>
      <c r="AE221" s="183" t="s">
        <v>1117</v>
      </c>
      <c r="AF221" s="183" t="s">
        <v>293</v>
      </c>
      <c r="AG221" s="183" t="s">
        <v>118</v>
      </c>
      <c r="AH221" s="183">
        <v>1</v>
      </c>
      <c r="AI221" s="91"/>
      <c r="AJ221" s="183" t="s">
        <v>77</v>
      </c>
      <c r="AK221" s="183" t="s">
        <v>659</v>
      </c>
      <c r="AL221" s="183" t="s">
        <v>77</v>
      </c>
      <c r="AM221" s="183" t="s">
        <v>3</v>
      </c>
      <c r="AN221" s="183"/>
      <c r="AO221" s="187"/>
      <c r="AP221" s="92"/>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row>
    <row r="222" spans="25:99" ht="15" customHeight="1">
      <c r="Y222" s="78"/>
      <c r="AE222" s="183" t="s">
        <v>394</v>
      </c>
      <c r="AF222" s="183" t="s">
        <v>172</v>
      </c>
      <c r="AG222" s="183" t="s">
        <v>118</v>
      </c>
      <c r="AH222" s="183">
        <v>1</v>
      </c>
      <c r="AI222" s="91"/>
      <c r="AJ222" s="183" t="s">
        <v>1030</v>
      </c>
      <c r="AK222" s="183" t="s">
        <v>659</v>
      </c>
      <c r="AL222" s="183" t="s">
        <v>1031</v>
      </c>
      <c r="AM222" s="183" t="s">
        <v>3</v>
      </c>
      <c r="AN222" s="183"/>
      <c r="AO222" s="187"/>
      <c r="AP222" s="92"/>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row>
    <row r="223" spans="25:99" ht="15" customHeight="1">
      <c r="Y223" s="78"/>
      <c r="AE223" s="183" t="s">
        <v>125</v>
      </c>
      <c r="AF223" s="183" t="s">
        <v>126</v>
      </c>
      <c r="AG223" s="183" t="s">
        <v>113</v>
      </c>
      <c r="AH223" s="183">
        <v>0.5</v>
      </c>
      <c r="AI223" s="91"/>
      <c r="AJ223" s="183" t="s">
        <v>1032</v>
      </c>
      <c r="AK223" s="183" t="s">
        <v>658</v>
      </c>
      <c r="AL223" s="183" t="s">
        <v>1033</v>
      </c>
      <c r="AM223" s="183" t="s">
        <v>3</v>
      </c>
      <c r="AN223" s="183" t="s">
        <v>801</v>
      </c>
      <c r="AO223" s="187"/>
      <c r="AP223" s="92"/>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row>
    <row r="224" spans="25:99" ht="15" customHeight="1">
      <c r="Y224" s="78"/>
      <c r="AE224" s="183" t="s">
        <v>316</v>
      </c>
      <c r="AF224" s="183" t="s">
        <v>172</v>
      </c>
      <c r="AG224" s="183" t="s">
        <v>118</v>
      </c>
      <c r="AH224" s="183">
        <v>1</v>
      </c>
      <c r="AI224" s="91"/>
      <c r="AJ224" s="183" t="s">
        <v>79</v>
      </c>
      <c r="AK224" s="183" t="s">
        <v>659</v>
      </c>
      <c r="AL224" s="183" t="s">
        <v>79</v>
      </c>
      <c r="AM224" s="183" t="s">
        <v>3</v>
      </c>
      <c r="AN224" s="183"/>
      <c r="AO224" s="187"/>
      <c r="AP224" s="92"/>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row>
    <row r="225" spans="25:99" ht="15" customHeight="1">
      <c r="Y225" s="78"/>
      <c r="AE225" s="183" t="s">
        <v>323</v>
      </c>
      <c r="AF225" s="183" t="s">
        <v>172</v>
      </c>
      <c r="AG225" s="183" t="s">
        <v>118</v>
      </c>
      <c r="AH225" s="183">
        <v>1</v>
      </c>
      <c r="AI225" s="91"/>
      <c r="AJ225" s="183" t="s">
        <v>488</v>
      </c>
      <c r="AK225" s="183" t="s">
        <v>482</v>
      </c>
      <c r="AL225" s="183" t="s">
        <v>488</v>
      </c>
      <c r="AM225" s="183" t="s">
        <v>3</v>
      </c>
      <c r="AN225" s="183"/>
      <c r="AO225" s="187" t="s">
        <v>724</v>
      </c>
      <c r="AP225" s="92"/>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row>
    <row r="226" spans="25:99" ht="15" customHeight="1">
      <c r="Y226" s="78"/>
      <c r="AE226" s="183" t="s">
        <v>1118</v>
      </c>
      <c r="AF226" s="183" t="s">
        <v>115</v>
      </c>
      <c r="AG226" s="183" t="s">
        <v>132</v>
      </c>
      <c r="AH226" s="183">
        <v>0.25</v>
      </c>
      <c r="AI226" s="91"/>
      <c r="AJ226" s="183" t="s">
        <v>833</v>
      </c>
      <c r="AK226" s="183" t="s">
        <v>481</v>
      </c>
      <c r="AL226" s="183" t="s">
        <v>834</v>
      </c>
      <c r="AM226" s="183" t="s">
        <v>2</v>
      </c>
      <c r="AN226" s="183" t="s">
        <v>63</v>
      </c>
      <c r="AO226" s="187"/>
      <c r="AP226" s="92"/>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row>
    <row r="227" spans="25:99" ht="15" customHeight="1">
      <c r="Y227" s="78"/>
      <c r="AE227" s="183" t="s">
        <v>444</v>
      </c>
      <c r="AF227" s="183" t="s">
        <v>172</v>
      </c>
      <c r="AG227" s="183" t="s">
        <v>118</v>
      </c>
      <c r="AH227" s="183">
        <v>1</v>
      </c>
      <c r="AI227" s="91"/>
      <c r="AJ227" s="183" t="s">
        <v>644</v>
      </c>
      <c r="AK227" s="183" t="s">
        <v>481</v>
      </c>
      <c r="AL227" s="183" t="s">
        <v>644</v>
      </c>
      <c r="AM227" s="183" t="s">
        <v>3</v>
      </c>
      <c r="AN227" s="183"/>
      <c r="AO227" s="187" t="s">
        <v>655</v>
      </c>
      <c r="AP227" s="92"/>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row>
    <row r="228" spans="25:99" ht="15" customHeight="1">
      <c r="Y228" s="78"/>
      <c r="AE228" s="183" t="s">
        <v>684</v>
      </c>
      <c r="AF228" s="183" t="s">
        <v>135</v>
      </c>
      <c r="AG228" s="183" t="s">
        <v>118</v>
      </c>
      <c r="AH228" s="183">
        <v>0.25</v>
      </c>
      <c r="AI228" s="91"/>
      <c r="AJ228" s="183" t="s">
        <v>835</v>
      </c>
      <c r="AK228" s="183" t="s">
        <v>659</v>
      </c>
      <c r="AL228" s="183" t="s">
        <v>1034</v>
      </c>
      <c r="AM228" s="183" t="s">
        <v>3</v>
      </c>
      <c r="AN228" s="183"/>
      <c r="AO228" s="187"/>
      <c r="AP228" s="92"/>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row>
    <row r="229" spans="25:99" ht="15" customHeight="1">
      <c r="Y229" s="78"/>
      <c r="AE229" s="183" t="s">
        <v>885</v>
      </c>
      <c r="AF229" s="183" t="s">
        <v>211</v>
      </c>
      <c r="AG229" s="183" t="s">
        <v>113</v>
      </c>
      <c r="AH229" s="183">
        <v>1</v>
      </c>
      <c r="AI229" s="113"/>
      <c r="AJ229" s="183" t="s">
        <v>81</v>
      </c>
      <c r="AK229" s="183" t="s">
        <v>481</v>
      </c>
      <c r="AL229" s="183" t="s">
        <v>81</v>
      </c>
      <c r="AM229" s="183" t="s">
        <v>2</v>
      </c>
      <c r="AN229" s="183"/>
      <c r="AO229" s="187"/>
      <c r="AP229" s="92"/>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row>
    <row r="230" spans="25:99" ht="15" customHeight="1">
      <c r="Y230" s="78"/>
      <c r="AE230" s="183" t="s">
        <v>343</v>
      </c>
      <c r="AF230" s="183" t="s">
        <v>172</v>
      </c>
      <c r="AG230" s="183" t="s">
        <v>118</v>
      </c>
      <c r="AH230" s="183">
        <v>1</v>
      </c>
      <c r="AI230" s="91"/>
      <c r="AJ230" s="183" t="s">
        <v>212</v>
      </c>
      <c r="AK230" s="183" t="s">
        <v>481</v>
      </c>
      <c r="AL230" s="183" t="s">
        <v>212</v>
      </c>
      <c r="AM230" s="183" t="s">
        <v>3</v>
      </c>
      <c r="AN230" s="183"/>
      <c r="AO230" s="187"/>
      <c r="AP230" s="92"/>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row>
    <row r="231" spans="25:99" ht="15" customHeight="1">
      <c r="Y231" s="78"/>
      <c r="AE231" s="183" t="s">
        <v>1119</v>
      </c>
      <c r="AF231" s="183" t="s">
        <v>211</v>
      </c>
      <c r="AG231" s="183" t="s">
        <v>113</v>
      </c>
      <c r="AH231" s="183">
        <v>1</v>
      </c>
      <c r="AI231" s="91"/>
      <c r="AJ231" s="183" t="s">
        <v>1035</v>
      </c>
      <c r="AK231" s="183" t="s">
        <v>1036</v>
      </c>
      <c r="AL231" s="183" t="s">
        <v>1035</v>
      </c>
      <c r="AM231" s="183" t="s">
        <v>3</v>
      </c>
      <c r="AN231" s="183"/>
      <c r="AO231" s="187"/>
      <c r="AP231" s="92"/>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row>
    <row r="232" spans="25:99" ht="15" customHeight="1">
      <c r="Y232" s="78"/>
      <c r="AE232" s="183" t="s">
        <v>886</v>
      </c>
      <c r="AF232" s="183" t="s">
        <v>119</v>
      </c>
      <c r="AG232" s="183" t="s">
        <v>657</v>
      </c>
      <c r="AH232" s="183">
        <v>1</v>
      </c>
      <c r="AI232" s="91"/>
      <c r="AJ232" s="183" t="s">
        <v>836</v>
      </c>
      <c r="AK232" s="183" t="s">
        <v>659</v>
      </c>
      <c r="AL232" s="183" t="s">
        <v>836</v>
      </c>
      <c r="AM232" s="183" t="s">
        <v>3</v>
      </c>
      <c r="AN232" s="183"/>
      <c r="AO232" s="187"/>
      <c r="AP232" s="92"/>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row>
    <row r="233" spans="25:99" ht="15" customHeight="1">
      <c r="Y233" s="78"/>
      <c r="AE233" s="183" t="s">
        <v>390</v>
      </c>
      <c r="AF233" s="183" t="s">
        <v>172</v>
      </c>
      <c r="AG233" s="183" t="s">
        <v>118</v>
      </c>
      <c r="AH233" s="183">
        <v>1</v>
      </c>
      <c r="AI233" s="91"/>
      <c r="AJ233" s="183" t="s">
        <v>82</v>
      </c>
      <c r="AK233" s="183" t="s">
        <v>482</v>
      </c>
      <c r="AL233" s="183" t="s">
        <v>82</v>
      </c>
      <c r="AM233" s="183" t="s">
        <v>3</v>
      </c>
      <c r="AN233" s="183"/>
      <c r="AO233" s="187"/>
      <c r="AP233" s="92"/>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row>
    <row r="234" spans="25:99" ht="15" customHeight="1">
      <c r="Y234" s="78"/>
      <c r="AE234" s="183" t="s">
        <v>1120</v>
      </c>
      <c r="AF234" s="183" t="s">
        <v>211</v>
      </c>
      <c r="AG234" s="183" t="s">
        <v>118</v>
      </c>
      <c r="AH234" s="183">
        <v>1</v>
      </c>
      <c r="AI234" s="91"/>
      <c r="AJ234" s="183" t="s">
        <v>794</v>
      </c>
      <c r="AK234" s="183" t="s">
        <v>659</v>
      </c>
      <c r="AL234" s="183" t="s">
        <v>794</v>
      </c>
      <c r="AM234" s="183" t="s">
        <v>2</v>
      </c>
      <c r="AN234" s="183"/>
      <c r="AO234" s="187"/>
      <c r="AP234" s="92"/>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row>
    <row r="235" spans="25:99" ht="15" customHeight="1">
      <c r="Y235" s="78"/>
      <c r="AE235" s="183" t="s">
        <v>185</v>
      </c>
      <c r="AF235" s="183" t="s">
        <v>147</v>
      </c>
      <c r="AG235" s="183" t="s">
        <v>118</v>
      </c>
      <c r="AH235" s="183">
        <v>0.75</v>
      </c>
      <c r="AI235" s="91"/>
      <c r="AJ235" s="183" t="s">
        <v>795</v>
      </c>
      <c r="AK235" s="183" t="s">
        <v>480</v>
      </c>
      <c r="AL235" s="183" t="s">
        <v>795</v>
      </c>
      <c r="AM235" s="183" t="s">
        <v>3</v>
      </c>
      <c r="AN235" s="183"/>
      <c r="AO235" s="187"/>
      <c r="AP235" s="92"/>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row>
    <row r="236" spans="25:99" ht="15" customHeight="1">
      <c r="Y236" s="78"/>
      <c r="AE236" s="183" t="s">
        <v>685</v>
      </c>
      <c r="AF236" s="183" t="s">
        <v>172</v>
      </c>
      <c r="AG236" s="183" t="s">
        <v>686</v>
      </c>
      <c r="AH236" s="183">
        <v>1</v>
      </c>
      <c r="AI236" s="91"/>
      <c r="AJ236" s="183" t="s">
        <v>511</v>
      </c>
      <c r="AK236" s="183" t="s">
        <v>659</v>
      </c>
      <c r="AL236" s="183" t="s">
        <v>1037</v>
      </c>
      <c r="AM236" s="183" t="s">
        <v>3</v>
      </c>
      <c r="AN236" s="183"/>
      <c r="AO236" s="187"/>
      <c r="AP236" s="92"/>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row>
    <row r="237" spans="25:99" ht="15" customHeight="1">
      <c r="Y237" s="78"/>
      <c r="AE237" s="183" t="s">
        <v>245</v>
      </c>
      <c r="AF237" s="183" t="s">
        <v>293</v>
      </c>
      <c r="AG237" s="183" t="s">
        <v>118</v>
      </c>
      <c r="AH237" s="183">
        <v>1</v>
      </c>
      <c r="AI237" s="91"/>
      <c r="AJ237" s="183" t="s">
        <v>117</v>
      </c>
      <c r="AK237" s="183" t="s">
        <v>482</v>
      </c>
      <c r="AL237" s="183" t="s">
        <v>1038</v>
      </c>
      <c r="AM237" s="183" t="s">
        <v>3</v>
      </c>
      <c r="AN237" s="183" t="s">
        <v>15</v>
      </c>
      <c r="AO237" s="187" t="s">
        <v>724</v>
      </c>
      <c r="AP237" s="92"/>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row>
    <row r="238" spans="25:99" ht="15" customHeight="1">
      <c r="Y238" s="78"/>
      <c r="AE238" s="183" t="s">
        <v>120</v>
      </c>
      <c r="AF238" s="183" t="s">
        <v>115</v>
      </c>
      <c r="AG238" s="183" t="s">
        <v>118</v>
      </c>
      <c r="AH238" s="183">
        <v>0.25</v>
      </c>
      <c r="AI238" s="91"/>
      <c r="AJ238" s="183" t="s">
        <v>83</v>
      </c>
      <c r="AK238" s="183" t="s">
        <v>479</v>
      </c>
      <c r="AL238" s="183" t="s">
        <v>83</v>
      </c>
      <c r="AM238" s="183" t="s">
        <v>3</v>
      </c>
      <c r="AN238" s="183"/>
      <c r="AO238" s="187"/>
      <c r="AP238" s="92"/>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row>
    <row r="239" spans="25:99" ht="15" customHeight="1">
      <c r="Y239" s="78"/>
      <c r="AE239" s="183" t="s">
        <v>687</v>
      </c>
      <c r="AF239" s="183" t="s">
        <v>172</v>
      </c>
      <c r="AG239" s="183" t="s">
        <v>118</v>
      </c>
      <c r="AH239" s="183">
        <v>1</v>
      </c>
      <c r="AI239" s="91"/>
      <c r="AJ239" s="183" t="s">
        <v>612</v>
      </c>
      <c r="AK239" s="183" t="s">
        <v>658</v>
      </c>
      <c r="AL239" s="183" t="s">
        <v>1039</v>
      </c>
      <c r="AM239" s="183" t="s">
        <v>3</v>
      </c>
      <c r="AN239" s="183"/>
      <c r="AO239" s="187"/>
      <c r="AP239" s="92"/>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row>
    <row r="240" spans="25:99" ht="15" customHeight="1">
      <c r="Y240" s="78"/>
      <c r="AE240" s="183" t="s">
        <v>445</v>
      </c>
      <c r="AF240" s="183" t="s">
        <v>172</v>
      </c>
      <c r="AG240" s="183" t="s">
        <v>118</v>
      </c>
      <c r="AH240" s="183">
        <v>1</v>
      </c>
      <c r="AI240" s="91"/>
      <c r="AJ240" s="183" t="s">
        <v>796</v>
      </c>
      <c r="AK240" s="183" t="s">
        <v>481</v>
      </c>
      <c r="AL240" s="183" t="s">
        <v>796</v>
      </c>
      <c r="AM240" s="183" t="s">
        <v>3</v>
      </c>
      <c r="AN240" s="183"/>
      <c r="AO240" s="187"/>
      <c r="AP240" s="92"/>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row>
    <row r="241" spans="25:99" ht="15" customHeight="1">
      <c r="Y241" s="78"/>
      <c r="AE241" s="183" t="s">
        <v>319</v>
      </c>
      <c r="AF241" s="183" t="s">
        <v>172</v>
      </c>
      <c r="AG241" s="183" t="s">
        <v>113</v>
      </c>
      <c r="AH241" s="183">
        <v>0.75</v>
      </c>
      <c r="AI241" s="91"/>
      <c r="AJ241" s="183" t="s">
        <v>837</v>
      </c>
      <c r="AK241" s="183" t="s">
        <v>659</v>
      </c>
      <c r="AL241" s="183" t="s">
        <v>837</v>
      </c>
      <c r="AM241" s="183" t="s">
        <v>2</v>
      </c>
      <c r="AN241" s="183"/>
      <c r="AO241" s="187"/>
      <c r="AP241" s="92"/>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row>
    <row r="242" spans="25:99" ht="15" customHeight="1">
      <c r="Y242" s="78"/>
      <c r="AE242" s="183" t="s">
        <v>246</v>
      </c>
      <c r="AF242" s="183" t="s">
        <v>211</v>
      </c>
      <c r="AG242" s="183" t="s">
        <v>113</v>
      </c>
      <c r="AH242" s="183">
        <v>1</v>
      </c>
      <c r="AI242" s="91"/>
      <c r="AJ242" s="183" t="s">
        <v>86</v>
      </c>
      <c r="AK242" s="183" t="s">
        <v>658</v>
      </c>
      <c r="AL242" s="183" t="s">
        <v>86</v>
      </c>
      <c r="AM242" s="183" t="s">
        <v>2</v>
      </c>
      <c r="AN242" s="183"/>
      <c r="AO242" s="187"/>
      <c r="AP242" s="92"/>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row>
    <row r="243" spans="25:99" ht="15" customHeight="1">
      <c r="Y243" s="78"/>
      <c r="AE243" s="183" t="s">
        <v>446</v>
      </c>
      <c r="AF243" s="183" t="s">
        <v>172</v>
      </c>
      <c r="AG243" s="183" t="s">
        <v>118</v>
      </c>
      <c r="AH243" s="183">
        <v>1</v>
      </c>
      <c r="AI243" s="91"/>
      <c r="AJ243" s="183" t="s">
        <v>606</v>
      </c>
      <c r="AK243" s="183" t="s">
        <v>658</v>
      </c>
      <c r="AL243" s="183" t="s">
        <v>1040</v>
      </c>
      <c r="AM243" s="183" t="s">
        <v>3</v>
      </c>
      <c r="AN243" s="183"/>
      <c r="AO243" s="187"/>
      <c r="AP243" s="92"/>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row>
    <row r="244" spans="25:99" ht="15" customHeight="1">
      <c r="Y244" s="78"/>
      <c r="AE244" s="183" t="s">
        <v>224</v>
      </c>
      <c r="AF244" s="183" t="s">
        <v>170</v>
      </c>
      <c r="AG244" s="183" t="s">
        <v>225</v>
      </c>
      <c r="AH244" s="183">
        <v>0.75</v>
      </c>
      <c r="AI244" s="91"/>
      <c r="AJ244" s="183" t="s">
        <v>87</v>
      </c>
      <c r="AK244" s="183" t="s">
        <v>658</v>
      </c>
      <c r="AL244" s="183" t="s">
        <v>87</v>
      </c>
      <c r="AM244" s="183" t="s">
        <v>3</v>
      </c>
      <c r="AN244" s="183"/>
      <c r="AO244" s="187"/>
      <c r="AP244" s="92"/>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row>
    <row r="245" spans="25:99" ht="15" customHeight="1">
      <c r="Y245" s="78"/>
      <c r="AE245" s="183" t="s">
        <v>209</v>
      </c>
      <c r="AF245" s="183" t="s">
        <v>293</v>
      </c>
      <c r="AG245" s="183" t="s">
        <v>118</v>
      </c>
      <c r="AH245" s="183">
        <v>1</v>
      </c>
      <c r="AI245" s="91"/>
      <c r="AJ245" s="183" t="s">
        <v>605</v>
      </c>
      <c r="AK245" s="183" t="s">
        <v>482</v>
      </c>
      <c r="AL245" s="183" t="s">
        <v>1041</v>
      </c>
      <c r="AM245" s="183" t="s">
        <v>3</v>
      </c>
      <c r="AN245" s="183"/>
      <c r="AO245" s="187"/>
      <c r="AP245" s="92"/>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row>
    <row r="246" spans="25:99" ht="15" customHeight="1">
      <c r="Y246" s="78"/>
      <c r="AE246" s="183" t="s">
        <v>247</v>
      </c>
      <c r="AF246" s="183" t="s">
        <v>154</v>
      </c>
      <c r="AG246" s="183" t="s">
        <v>118</v>
      </c>
      <c r="AH246" s="183">
        <v>1</v>
      </c>
      <c r="AI246" s="91"/>
      <c r="AJ246" s="183" t="s">
        <v>177</v>
      </c>
      <c r="AK246" s="183" t="s">
        <v>482</v>
      </c>
      <c r="AL246" s="183" t="s">
        <v>177</v>
      </c>
      <c r="AM246" s="183" t="s">
        <v>2</v>
      </c>
      <c r="AN246" s="183"/>
      <c r="AO246" s="187"/>
      <c r="AP246" s="92"/>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row>
    <row r="247" spans="25:99" ht="15" customHeight="1">
      <c r="Y247" s="78"/>
      <c r="AE247" s="183" t="s">
        <v>447</v>
      </c>
      <c r="AF247" s="183" t="s">
        <v>126</v>
      </c>
      <c r="AG247" s="183" t="s">
        <v>113</v>
      </c>
      <c r="AH247" s="183">
        <v>0.5</v>
      </c>
      <c r="AI247" s="91"/>
      <c r="AJ247" s="183" t="s">
        <v>559</v>
      </c>
      <c r="AK247" s="183" t="s">
        <v>482</v>
      </c>
      <c r="AL247" s="183" t="s">
        <v>1042</v>
      </c>
      <c r="AM247" s="183" t="s">
        <v>3</v>
      </c>
      <c r="AN247" s="183"/>
      <c r="AO247" s="187"/>
      <c r="AP247" s="92"/>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row>
    <row r="248" spans="25:99" ht="15" customHeight="1">
      <c r="Y248" s="78"/>
      <c r="AE248" s="183" t="s">
        <v>197</v>
      </c>
      <c r="AF248" s="183" t="s">
        <v>147</v>
      </c>
      <c r="AG248" s="183" t="s">
        <v>118</v>
      </c>
      <c r="AH248" s="183">
        <v>0.5</v>
      </c>
      <c r="AI248" s="91"/>
      <c r="AJ248" s="183" t="s">
        <v>616</v>
      </c>
      <c r="AK248" s="183" t="s">
        <v>482</v>
      </c>
      <c r="AL248" s="183" t="s">
        <v>1043</v>
      </c>
      <c r="AM248" s="183" t="s">
        <v>3</v>
      </c>
      <c r="AN248" s="183"/>
      <c r="AO248" s="187"/>
      <c r="AP248" s="92"/>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row>
    <row r="249" spans="25:99" ht="15" customHeight="1">
      <c r="Y249" s="78"/>
      <c r="AE249" s="183" t="s">
        <v>327</v>
      </c>
      <c r="AF249" s="183" t="s">
        <v>172</v>
      </c>
      <c r="AG249" s="183" t="s">
        <v>118</v>
      </c>
      <c r="AH249" s="183">
        <v>1</v>
      </c>
      <c r="AI249" s="113"/>
      <c r="AJ249" s="183" t="s">
        <v>88</v>
      </c>
      <c r="AK249" s="183" t="s">
        <v>482</v>
      </c>
      <c r="AL249" s="183" t="s">
        <v>88</v>
      </c>
      <c r="AM249" s="183" t="s">
        <v>3</v>
      </c>
      <c r="AN249" s="183"/>
      <c r="AO249" s="187"/>
      <c r="AP249" s="92"/>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row>
    <row r="250" spans="25:99" ht="15" customHeight="1">
      <c r="Y250" s="78"/>
      <c r="AE250" s="183" t="s">
        <v>181</v>
      </c>
      <c r="AF250" s="183" t="s">
        <v>202</v>
      </c>
      <c r="AG250" s="183" t="s">
        <v>118</v>
      </c>
      <c r="AH250" s="183">
        <v>0.5</v>
      </c>
      <c r="AI250" s="91"/>
      <c r="AJ250" s="183" t="s">
        <v>89</v>
      </c>
      <c r="AK250" s="183" t="s">
        <v>482</v>
      </c>
      <c r="AL250" s="183" t="s">
        <v>89</v>
      </c>
      <c r="AM250" s="183" t="s">
        <v>3</v>
      </c>
      <c r="AN250" s="183"/>
      <c r="AO250" s="187"/>
      <c r="AP250" s="92"/>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row>
    <row r="251" spans="25:99" ht="15" customHeight="1">
      <c r="Y251" s="78"/>
      <c r="AE251" s="183" t="s">
        <v>429</v>
      </c>
      <c r="AF251" s="183" t="s">
        <v>172</v>
      </c>
      <c r="AG251" s="183" t="s">
        <v>118</v>
      </c>
      <c r="AH251" s="183">
        <v>1</v>
      </c>
      <c r="AI251" s="91"/>
      <c r="AJ251" s="183" t="s">
        <v>90</v>
      </c>
      <c r="AK251" s="183" t="s">
        <v>660</v>
      </c>
      <c r="AL251" s="183" t="s">
        <v>90</v>
      </c>
      <c r="AM251" s="183" t="s">
        <v>3</v>
      </c>
      <c r="AN251" s="183"/>
      <c r="AO251" s="187"/>
      <c r="AP251" s="92"/>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row>
    <row r="252" spans="25:99" ht="15" customHeight="1">
      <c r="Y252" s="78"/>
      <c r="AE252" s="183" t="s">
        <v>887</v>
      </c>
      <c r="AF252" s="183" t="s">
        <v>115</v>
      </c>
      <c r="AG252" s="183" t="s">
        <v>118</v>
      </c>
      <c r="AH252" s="183">
        <v>0.25</v>
      </c>
      <c r="AI252" s="91"/>
      <c r="AJ252" s="183" t="s">
        <v>91</v>
      </c>
      <c r="AK252" s="183" t="s">
        <v>660</v>
      </c>
      <c r="AL252" s="183" t="s">
        <v>91</v>
      </c>
      <c r="AM252" s="183" t="s">
        <v>3</v>
      </c>
      <c r="AN252" s="183"/>
      <c r="AO252" s="187"/>
      <c r="AP252" s="92"/>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row>
    <row r="253" spans="25:99" ht="15" customHeight="1">
      <c r="Y253" s="78"/>
      <c r="AE253" s="183" t="s">
        <v>122</v>
      </c>
      <c r="AF253" s="183" t="s">
        <v>115</v>
      </c>
      <c r="AG253" s="183" t="s">
        <v>132</v>
      </c>
      <c r="AH253" s="183">
        <v>0.25</v>
      </c>
      <c r="AI253" s="91"/>
      <c r="AJ253" s="183" t="s">
        <v>92</v>
      </c>
      <c r="AK253" s="183" t="s">
        <v>660</v>
      </c>
      <c r="AL253" s="183" t="s">
        <v>92</v>
      </c>
      <c r="AM253" s="183" t="s">
        <v>3</v>
      </c>
      <c r="AN253" s="183"/>
      <c r="AO253" s="187"/>
      <c r="AP253" s="92"/>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row>
    <row r="254" spans="25:99" ht="15" customHeight="1">
      <c r="Y254" s="78"/>
      <c r="AE254" s="183" t="s">
        <v>1121</v>
      </c>
      <c r="AF254" s="183" t="s">
        <v>147</v>
      </c>
      <c r="AG254" s="183" t="s">
        <v>118</v>
      </c>
      <c r="AH254" s="183">
        <v>0.25</v>
      </c>
      <c r="AI254" s="113"/>
      <c r="AJ254" s="183" t="s">
        <v>552</v>
      </c>
      <c r="AK254" s="183" t="s">
        <v>660</v>
      </c>
      <c r="AL254" s="183" t="s">
        <v>1044</v>
      </c>
      <c r="AM254" s="183" t="s">
        <v>3</v>
      </c>
      <c r="AN254" s="183"/>
      <c r="AO254" s="187"/>
      <c r="AP254" s="92"/>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row>
    <row r="255" spans="25:99" ht="15" customHeight="1">
      <c r="Y255" s="78"/>
      <c r="AE255" s="183" t="s">
        <v>1122</v>
      </c>
      <c r="AF255" s="183" t="s">
        <v>115</v>
      </c>
      <c r="AG255" s="183" t="s">
        <v>132</v>
      </c>
      <c r="AH255" s="183">
        <v>0.25</v>
      </c>
      <c r="AI255" s="91"/>
      <c r="AJ255" s="183" t="s">
        <v>545</v>
      </c>
      <c r="AK255" s="183" t="s">
        <v>660</v>
      </c>
      <c r="AL255" s="183" t="s">
        <v>1045</v>
      </c>
      <c r="AM255" s="183" t="s">
        <v>3</v>
      </c>
      <c r="AN255" s="183"/>
      <c r="AO255" s="187"/>
      <c r="AP255" s="92"/>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row>
    <row r="256" spans="25:99" ht="15" customHeight="1">
      <c r="Y256" s="78"/>
      <c r="AE256" s="183" t="s">
        <v>203</v>
      </c>
      <c r="AF256" s="183" t="s">
        <v>126</v>
      </c>
      <c r="AG256" s="183" t="s">
        <v>657</v>
      </c>
      <c r="AH256" s="183">
        <v>1</v>
      </c>
      <c r="AI256" s="91"/>
      <c r="AJ256" s="183" t="s">
        <v>682</v>
      </c>
      <c r="AK256" s="183" t="s">
        <v>660</v>
      </c>
      <c r="AL256" s="183" t="s">
        <v>1046</v>
      </c>
      <c r="AM256" s="183" t="s">
        <v>3</v>
      </c>
      <c r="AN256" s="183"/>
      <c r="AO256" s="187"/>
      <c r="AP256" s="92"/>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row>
    <row r="257" spans="25:99" ht="15" customHeight="1">
      <c r="Y257" s="78"/>
      <c r="AE257" s="183" t="s">
        <v>133</v>
      </c>
      <c r="AF257" s="183" t="s">
        <v>126</v>
      </c>
      <c r="AG257" s="183" t="s">
        <v>118</v>
      </c>
      <c r="AH257" s="183">
        <v>0.5</v>
      </c>
      <c r="AI257" s="91"/>
      <c r="AJ257" s="183" t="s">
        <v>157</v>
      </c>
      <c r="AK257" s="183" t="s">
        <v>660</v>
      </c>
      <c r="AL257" s="183" t="s">
        <v>157</v>
      </c>
      <c r="AM257" s="183" t="s">
        <v>3</v>
      </c>
      <c r="AN257" s="183"/>
      <c r="AO257" s="187"/>
      <c r="AP257" s="92"/>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row>
    <row r="258" spans="25:99" ht="15" customHeight="1">
      <c r="Y258" s="78"/>
      <c r="AE258" s="183" t="s">
        <v>888</v>
      </c>
      <c r="AF258" s="183" t="s">
        <v>154</v>
      </c>
      <c r="AG258" s="183" t="s">
        <v>118</v>
      </c>
      <c r="AH258" s="183">
        <v>0.25</v>
      </c>
      <c r="AI258" s="91"/>
      <c r="AJ258" s="183" t="s">
        <v>514</v>
      </c>
      <c r="AK258" s="183" t="s">
        <v>660</v>
      </c>
      <c r="AL258" s="183" t="s">
        <v>1047</v>
      </c>
      <c r="AM258" s="183" t="s">
        <v>3</v>
      </c>
      <c r="AN258" s="183"/>
      <c r="AO258" s="187"/>
      <c r="AP258" s="92"/>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row>
    <row r="259" spans="25:99" ht="15" customHeight="1">
      <c r="Y259" s="78"/>
      <c r="AE259" s="183" t="s">
        <v>1123</v>
      </c>
      <c r="AF259" s="183" t="s">
        <v>170</v>
      </c>
      <c r="AG259" s="183" t="s">
        <v>113</v>
      </c>
      <c r="AH259" s="183">
        <v>1</v>
      </c>
      <c r="AI259" s="91"/>
      <c r="AJ259" s="183" t="s">
        <v>595</v>
      </c>
      <c r="AK259" s="183" t="s">
        <v>660</v>
      </c>
      <c r="AL259" s="183" t="s">
        <v>1048</v>
      </c>
      <c r="AM259" s="183" t="s">
        <v>3</v>
      </c>
      <c r="AN259" s="183"/>
      <c r="AO259" s="187"/>
      <c r="AP259" s="92"/>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row>
    <row r="260" spans="25:99" ht="15" customHeight="1">
      <c r="Y260" s="78"/>
      <c r="AE260" s="183" t="s">
        <v>124</v>
      </c>
      <c r="AF260" s="183" t="s">
        <v>115</v>
      </c>
      <c r="AG260" s="183" t="s">
        <v>132</v>
      </c>
      <c r="AH260" s="183">
        <v>0.5</v>
      </c>
      <c r="AI260" s="91"/>
      <c r="AJ260" s="183" t="s">
        <v>661</v>
      </c>
      <c r="AK260" s="183" t="s">
        <v>660</v>
      </c>
      <c r="AL260" s="183" t="s">
        <v>1049</v>
      </c>
      <c r="AM260" s="183" t="s">
        <v>3</v>
      </c>
      <c r="AN260" s="183"/>
      <c r="AO260" s="187"/>
      <c r="AP260" s="92"/>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row>
    <row r="261" spans="25:99" ht="15" customHeight="1">
      <c r="Y261" s="78"/>
      <c r="AE261" s="183" t="s">
        <v>236</v>
      </c>
      <c r="AF261" s="183" t="s">
        <v>279</v>
      </c>
      <c r="AG261" s="183" t="s">
        <v>118</v>
      </c>
      <c r="AH261" s="183">
        <v>1</v>
      </c>
      <c r="AI261" s="91"/>
      <c r="AJ261" s="183" t="s">
        <v>1050</v>
      </c>
      <c r="AK261" s="183" t="s">
        <v>660</v>
      </c>
      <c r="AL261" s="183" t="s">
        <v>1050</v>
      </c>
      <c r="AM261" s="183" t="s">
        <v>3</v>
      </c>
      <c r="AN261" s="183"/>
      <c r="AO261" s="187"/>
      <c r="AP261" s="92"/>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row>
    <row r="262" spans="25:99" ht="15" customHeight="1">
      <c r="Y262" s="78"/>
      <c r="AE262" s="183" t="s">
        <v>431</v>
      </c>
      <c r="AF262" s="183" t="s">
        <v>172</v>
      </c>
      <c r="AG262" s="183" t="s">
        <v>118</v>
      </c>
      <c r="AH262" s="183">
        <v>1</v>
      </c>
      <c r="AI262" s="113"/>
      <c r="AJ262" s="183" t="s">
        <v>838</v>
      </c>
      <c r="AK262" s="183" t="s">
        <v>660</v>
      </c>
      <c r="AL262" s="183" t="s">
        <v>838</v>
      </c>
      <c r="AM262" s="183" t="s">
        <v>2</v>
      </c>
      <c r="AN262" s="183"/>
      <c r="AO262" s="187"/>
      <c r="AP262" s="92"/>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row>
    <row r="263" spans="25:99" ht="15" customHeight="1">
      <c r="Y263" s="78"/>
      <c r="AE263" s="183" t="s">
        <v>243</v>
      </c>
      <c r="AF263" s="183" t="s">
        <v>293</v>
      </c>
      <c r="AG263" s="183" t="s">
        <v>118</v>
      </c>
      <c r="AH263" s="183">
        <v>1</v>
      </c>
      <c r="AI263" s="91"/>
      <c r="AJ263" s="183" t="s">
        <v>1051</v>
      </c>
      <c r="AK263" s="183" t="s">
        <v>660</v>
      </c>
      <c r="AL263" s="183" t="s">
        <v>230</v>
      </c>
      <c r="AM263" s="183" t="s">
        <v>2</v>
      </c>
      <c r="AN263" s="183" t="s">
        <v>1052</v>
      </c>
      <c r="AO263" s="187"/>
      <c r="AP263" s="92"/>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row>
    <row r="264" spans="25:99" ht="15" customHeight="1">
      <c r="Y264" s="78"/>
      <c r="AE264" s="183" t="s">
        <v>217</v>
      </c>
      <c r="AF264" s="183" t="s">
        <v>211</v>
      </c>
      <c r="AG264" s="183" t="s">
        <v>118</v>
      </c>
      <c r="AH264" s="183">
        <v>1</v>
      </c>
      <c r="AI264" s="91"/>
      <c r="AJ264" s="183" t="s">
        <v>232</v>
      </c>
      <c r="AK264" s="183" t="s">
        <v>660</v>
      </c>
      <c r="AL264" s="183" t="s">
        <v>232</v>
      </c>
      <c r="AM264" s="183" t="s">
        <v>2</v>
      </c>
      <c r="AN264" s="183"/>
      <c r="AO264" s="187"/>
      <c r="AP264" s="92"/>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row>
    <row r="265" spans="25:99" ht="15" customHeight="1">
      <c r="Y265" s="78"/>
      <c r="AE265" s="183" t="s">
        <v>413</v>
      </c>
      <c r="AF265" s="183" t="s">
        <v>172</v>
      </c>
      <c r="AG265" s="183" t="s">
        <v>118</v>
      </c>
      <c r="AH265" s="183">
        <v>1</v>
      </c>
      <c r="AI265" s="91"/>
      <c r="AJ265" s="183" t="s">
        <v>93</v>
      </c>
      <c r="AK265" s="183" t="s">
        <v>660</v>
      </c>
      <c r="AL265" s="183" t="s">
        <v>93</v>
      </c>
      <c r="AM265" s="183" t="s">
        <v>3</v>
      </c>
      <c r="AN265" s="183"/>
      <c r="AO265" s="187"/>
      <c r="AP265" s="92"/>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row>
    <row r="266" spans="25:99" ht="15" customHeight="1">
      <c r="Y266" s="78"/>
      <c r="AE266" s="183" t="s">
        <v>179</v>
      </c>
      <c r="AF266" s="183" t="s">
        <v>147</v>
      </c>
      <c r="AG266" s="183" t="s">
        <v>113</v>
      </c>
      <c r="AH266" s="183">
        <v>0.5</v>
      </c>
      <c r="AI266" s="91"/>
      <c r="AJ266" s="183" t="s">
        <v>94</v>
      </c>
      <c r="AK266" s="183" t="s">
        <v>660</v>
      </c>
      <c r="AL266" s="183" t="s">
        <v>94</v>
      </c>
      <c r="AM266" s="183" t="s">
        <v>3</v>
      </c>
      <c r="AN266" s="183"/>
      <c r="AO266" s="187"/>
      <c r="AP266" s="92"/>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row>
    <row r="267" spans="25:99" ht="15" customHeight="1">
      <c r="Y267" s="78"/>
      <c r="AE267" s="183" t="s">
        <v>399</v>
      </c>
      <c r="AF267" s="183" t="s">
        <v>172</v>
      </c>
      <c r="AG267" s="183" t="s">
        <v>118</v>
      </c>
      <c r="AH267" s="183">
        <v>1</v>
      </c>
      <c r="AI267" s="91"/>
      <c r="AJ267" s="183" t="s">
        <v>839</v>
      </c>
      <c r="AK267" s="183" t="s">
        <v>660</v>
      </c>
      <c r="AL267" s="183" t="s">
        <v>839</v>
      </c>
      <c r="AM267" s="183" t="s">
        <v>3</v>
      </c>
      <c r="AN267" s="183"/>
      <c r="AO267" s="187"/>
      <c r="AP267" s="92"/>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row>
    <row r="268" spans="25:99" ht="15" customHeight="1">
      <c r="Y268" s="78"/>
      <c r="AE268" s="183" t="s">
        <v>448</v>
      </c>
      <c r="AF268" s="183" t="s">
        <v>172</v>
      </c>
      <c r="AG268" s="183" t="s">
        <v>118</v>
      </c>
      <c r="AH268" s="183">
        <v>1</v>
      </c>
      <c r="AI268" s="91"/>
      <c r="AJ268" s="183" t="s">
        <v>620</v>
      </c>
      <c r="AK268" s="183" t="s">
        <v>660</v>
      </c>
      <c r="AL268" s="183" t="s">
        <v>1053</v>
      </c>
      <c r="AM268" s="183" t="s">
        <v>3</v>
      </c>
      <c r="AN268" s="183"/>
      <c r="AO268" s="187"/>
      <c r="AP268" s="92"/>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row>
    <row r="269" spans="25:99" ht="15" customHeight="1">
      <c r="Y269" s="78"/>
      <c r="AE269" s="183" t="s">
        <v>380</v>
      </c>
      <c r="AF269" s="183" t="s">
        <v>172</v>
      </c>
      <c r="AG269" s="183" t="s">
        <v>118</v>
      </c>
      <c r="AH269" s="183">
        <v>1</v>
      </c>
      <c r="AI269" s="91"/>
      <c r="AJ269" s="183" t="s">
        <v>840</v>
      </c>
      <c r="AK269" s="183" t="s">
        <v>660</v>
      </c>
      <c r="AL269" s="183" t="s">
        <v>840</v>
      </c>
      <c r="AM269" s="183" t="s">
        <v>3</v>
      </c>
      <c r="AN269" s="183"/>
      <c r="AO269" s="187"/>
      <c r="AP269" s="92"/>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row>
    <row r="270" spans="25:99" ht="15" customHeight="1">
      <c r="Y270" s="78"/>
      <c r="AE270" s="183" t="s">
        <v>233</v>
      </c>
      <c r="AF270" s="183" t="s">
        <v>293</v>
      </c>
      <c r="AG270" s="183" t="s">
        <v>118</v>
      </c>
      <c r="AH270" s="183">
        <v>1</v>
      </c>
      <c r="AI270" s="113"/>
      <c r="AJ270" s="183" t="s">
        <v>509</v>
      </c>
      <c r="AK270" s="183" t="s">
        <v>660</v>
      </c>
      <c r="AL270" s="183" t="s">
        <v>1054</v>
      </c>
      <c r="AM270" s="183" t="s">
        <v>3</v>
      </c>
      <c r="AN270" s="183"/>
      <c r="AO270" s="187"/>
      <c r="AP270" s="92"/>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row>
    <row r="271" spans="25:99" ht="15" customHeight="1">
      <c r="Y271" s="78"/>
      <c r="AE271" s="183" t="s">
        <v>1124</v>
      </c>
      <c r="AF271" s="183" t="s">
        <v>115</v>
      </c>
      <c r="AG271" s="183" t="s">
        <v>132</v>
      </c>
      <c r="AH271" s="183">
        <v>0.25</v>
      </c>
      <c r="AI271" s="91"/>
      <c r="AJ271" s="183" t="s">
        <v>418</v>
      </c>
      <c r="AK271" s="183" t="s">
        <v>660</v>
      </c>
      <c r="AL271" s="183" t="s">
        <v>418</v>
      </c>
      <c r="AM271" s="183" t="s">
        <v>2</v>
      </c>
      <c r="AN271" s="183"/>
      <c r="AO271" s="187"/>
      <c r="AP271" s="92"/>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row>
    <row r="272" spans="25:99" ht="15" customHeight="1">
      <c r="Y272" s="78"/>
      <c r="AE272" s="183" t="s">
        <v>688</v>
      </c>
      <c r="AF272" s="183" t="s">
        <v>211</v>
      </c>
      <c r="AG272" s="183" t="s">
        <v>113</v>
      </c>
      <c r="AH272" s="183">
        <v>1</v>
      </c>
      <c r="AI272" s="91"/>
      <c r="AJ272" s="183" t="s">
        <v>95</v>
      </c>
      <c r="AK272" s="183" t="s">
        <v>660</v>
      </c>
      <c r="AL272" s="183" t="s">
        <v>1055</v>
      </c>
      <c r="AM272" s="183" t="s">
        <v>3</v>
      </c>
      <c r="AN272" s="183"/>
      <c r="AO272" s="187"/>
      <c r="AP272" s="92"/>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row>
    <row r="273" spans="25:99" ht="15" customHeight="1">
      <c r="Y273" s="78"/>
      <c r="AE273" s="183" t="s">
        <v>231</v>
      </c>
      <c r="AF273" s="183" t="s">
        <v>211</v>
      </c>
      <c r="AG273" s="183" t="s">
        <v>118</v>
      </c>
      <c r="AH273" s="183">
        <v>1</v>
      </c>
      <c r="AI273" s="91"/>
      <c r="AJ273" s="183" t="s">
        <v>550</v>
      </c>
      <c r="AK273" s="183" t="s">
        <v>660</v>
      </c>
      <c r="AL273" s="183" t="s">
        <v>1056</v>
      </c>
      <c r="AM273" s="183" t="s">
        <v>3</v>
      </c>
      <c r="AN273" s="183"/>
      <c r="AO273" s="187"/>
      <c r="AP273" s="92"/>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row>
    <row r="274" spans="25:99" ht="15" customHeight="1">
      <c r="Y274" s="78"/>
      <c r="AE274" s="183" t="s">
        <v>689</v>
      </c>
      <c r="AF274" s="183" t="s">
        <v>172</v>
      </c>
      <c r="AG274" s="183" t="s">
        <v>889</v>
      </c>
      <c r="AH274" s="183">
        <v>1</v>
      </c>
      <c r="AI274" s="91"/>
      <c r="AJ274" s="183" t="s">
        <v>621</v>
      </c>
      <c r="AK274" s="183" t="s">
        <v>660</v>
      </c>
      <c r="AL274" s="183" t="s">
        <v>1057</v>
      </c>
      <c r="AM274" s="183" t="s">
        <v>3</v>
      </c>
      <c r="AN274" s="183"/>
      <c r="AO274" s="187"/>
      <c r="AP274" s="92"/>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row>
    <row r="275" spans="25:99" ht="15" customHeight="1">
      <c r="Y275" s="78"/>
      <c r="AE275" s="183" t="s">
        <v>410</v>
      </c>
      <c r="AF275" s="183" t="s">
        <v>170</v>
      </c>
      <c r="AG275" s="183" t="s">
        <v>113</v>
      </c>
      <c r="AH275" s="183">
        <v>1</v>
      </c>
      <c r="AI275" s="91"/>
      <c r="AJ275" s="183" t="s">
        <v>841</v>
      </c>
      <c r="AK275" s="183" t="s">
        <v>660</v>
      </c>
      <c r="AL275" s="183" t="s">
        <v>1058</v>
      </c>
      <c r="AM275" s="183" t="s">
        <v>3</v>
      </c>
      <c r="AN275" s="183"/>
      <c r="AO275" s="187"/>
      <c r="AP275" s="92"/>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row>
    <row r="276" spans="25:99" ht="15" customHeight="1">
      <c r="Y276" s="78"/>
      <c r="AE276" s="183" t="s">
        <v>419</v>
      </c>
      <c r="AF276" s="183" t="s">
        <v>172</v>
      </c>
      <c r="AG276" s="183" t="s">
        <v>118</v>
      </c>
      <c r="AH276" s="183">
        <v>1</v>
      </c>
      <c r="AI276" s="91"/>
      <c r="AJ276" s="183" t="s">
        <v>557</v>
      </c>
      <c r="AK276" s="183" t="s">
        <v>660</v>
      </c>
      <c r="AL276" s="183" t="s">
        <v>1059</v>
      </c>
      <c r="AM276" s="183" t="s">
        <v>3</v>
      </c>
      <c r="AN276" s="183"/>
      <c r="AO276" s="187"/>
      <c r="AP276" s="92"/>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row>
    <row r="277" spans="25:99" ht="15" customHeight="1">
      <c r="Y277" s="78"/>
      <c r="AE277" s="183" t="s">
        <v>1125</v>
      </c>
      <c r="AF277" s="183" t="s">
        <v>172</v>
      </c>
      <c r="AG277" s="183" t="s">
        <v>118</v>
      </c>
      <c r="AH277" s="183">
        <v>1</v>
      </c>
      <c r="AI277" s="91"/>
      <c r="AJ277" s="183" t="s">
        <v>256</v>
      </c>
      <c r="AK277" s="183" t="s">
        <v>660</v>
      </c>
      <c r="AL277" s="183" t="s">
        <v>256</v>
      </c>
      <c r="AM277" s="183" t="s">
        <v>2</v>
      </c>
      <c r="AN277" s="183"/>
      <c r="AO277" s="187"/>
      <c r="AP277" s="92"/>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row>
    <row r="278" spans="25:99" ht="15" customHeight="1">
      <c r="Y278" s="78"/>
      <c r="AE278" s="183" t="s">
        <v>1126</v>
      </c>
      <c r="AF278" s="183" t="s">
        <v>211</v>
      </c>
      <c r="AG278" s="183" t="s">
        <v>118</v>
      </c>
      <c r="AH278" s="183">
        <v>1</v>
      </c>
      <c r="AI278" s="91"/>
      <c r="AJ278" s="183" t="s">
        <v>96</v>
      </c>
      <c r="AK278" s="183" t="s">
        <v>660</v>
      </c>
      <c r="AL278" s="183" t="s">
        <v>1060</v>
      </c>
      <c r="AM278" s="183" t="s">
        <v>3</v>
      </c>
      <c r="AN278" s="183"/>
      <c r="AO278" s="187"/>
      <c r="AP278" s="92"/>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row>
    <row r="279" spans="25:99" ht="15" customHeight="1">
      <c r="Y279" s="78"/>
      <c r="AE279" s="183" t="s">
        <v>387</v>
      </c>
      <c r="AF279" s="183" t="s">
        <v>172</v>
      </c>
      <c r="AG279" s="183" t="s">
        <v>118</v>
      </c>
      <c r="AH279" s="183">
        <v>1</v>
      </c>
      <c r="AI279" s="91"/>
      <c r="AJ279" s="183" t="s">
        <v>842</v>
      </c>
      <c r="AK279" s="183" t="s">
        <v>660</v>
      </c>
      <c r="AL279" s="183" t="s">
        <v>842</v>
      </c>
      <c r="AM279" s="183" t="s">
        <v>3</v>
      </c>
      <c r="AN279" s="183"/>
      <c r="AO279" s="187"/>
      <c r="AP279" s="92"/>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row>
    <row r="280" spans="25:99" ht="15" customHeight="1">
      <c r="Y280" s="78"/>
      <c r="AE280" s="183" t="s">
        <v>890</v>
      </c>
      <c r="AF280" s="183" t="s">
        <v>126</v>
      </c>
      <c r="AG280" s="183" t="s">
        <v>657</v>
      </c>
      <c r="AH280" s="183">
        <v>1</v>
      </c>
      <c r="AI280" s="91"/>
      <c r="AJ280" s="183" t="s">
        <v>97</v>
      </c>
      <c r="AK280" s="183" t="s">
        <v>660</v>
      </c>
      <c r="AL280" s="183" t="s">
        <v>97</v>
      </c>
      <c r="AM280" s="183" t="s">
        <v>3</v>
      </c>
      <c r="AN280" s="183"/>
      <c r="AO280" s="187"/>
      <c r="AP280" s="92"/>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row>
    <row r="281" spans="25:99" ht="15" customHeight="1">
      <c r="Y281" s="78"/>
      <c r="AE281" s="183" t="s">
        <v>372</v>
      </c>
      <c r="AF281" s="183" t="s">
        <v>172</v>
      </c>
      <c r="AG281" s="183" t="s">
        <v>118</v>
      </c>
      <c r="AH281" s="183">
        <v>1</v>
      </c>
      <c r="AI281" s="91"/>
      <c r="AJ281" s="183" t="s">
        <v>517</v>
      </c>
      <c r="AK281" s="183" t="s">
        <v>660</v>
      </c>
      <c r="AL281" s="183" t="s">
        <v>1061</v>
      </c>
      <c r="AM281" s="183" t="s">
        <v>3</v>
      </c>
      <c r="AN281" s="183"/>
      <c r="AO281" s="187"/>
      <c r="AP281" s="92"/>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row>
    <row r="282" spans="25:99" ht="15" customHeight="1">
      <c r="Y282" s="78"/>
      <c r="AE282" s="183" t="s">
        <v>356</v>
      </c>
      <c r="AF282" s="183" t="s">
        <v>172</v>
      </c>
      <c r="AG282" s="183" t="s">
        <v>113</v>
      </c>
      <c r="AH282" s="183">
        <v>1</v>
      </c>
      <c r="AI282" s="91"/>
      <c r="AJ282" s="183" t="s">
        <v>843</v>
      </c>
      <c r="AK282" s="183" t="s">
        <v>660</v>
      </c>
      <c r="AL282" s="183" t="s">
        <v>1062</v>
      </c>
      <c r="AM282" s="183" t="s">
        <v>3</v>
      </c>
      <c r="AN282" s="183"/>
      <c r="AO282" s="187"/>
      <c r="AP282" s="92"/>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row>
    <row r="283" spans="25:99" ht="15" customHeight="1">
      <c r="Y283" s="78"/>
      <c r="AE283" s="183" t="s">
        <v>1127</v>
      </c>
      <c r="AF283" s="183" t="s">
        <v>115</v>
      </c>
      <c r="AG283" s="183" t="s">
        <v>132</v>
      </c>
      <c r="AH283" s="183">
        <v>0.25</v>
      </c>
      <c r="AI283" s="91"/>
      <c r="AJ283" s="183" t="s">
        <v>519</v>
      </c>
      <c r="AK283" s="183" t="s">
        <v>660</v>
      </c>
      <c r="AL283" s="183" t="s">
        <v>1063</v>
      </c>
      <c r="AM283" s="183" t="s">
        <v>3</v>
      </c>
      <c r="AN283" s="183"/>
      <c r="AO283" s="187"/>
      <c r="AP283" s="92"/>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row>
    <row r="284" spans="25:99" ht="15" customHeight="1">
      <c r="Y284" s="78"/>
      <c r="AE284" s="183" t="s">
        <v>891</v>
      </c>
      <c r="AF284" s="183" t="s">
        <v>126</v>
      </c>
      <c r="AG284" s="183" t="s">
        <v>657</v>
      </c>
      <c r="AH284" s="183">
        <v>1</v>
      </c>
      <c r="AI284" s="91"/>
      <c r="AJ284" s="183" t="s">
        <v>536</v>
      </c>
      <c r="AK284" s="183" t="s">
        <v>660</v>
      </c>
      <c r="AL284" s="183" t="s">
        <v>1064</v>
      </c>
      <c r="AM284" s="183" t="s">
        <v>3</v>
      </c>
      <c r="AN284" s="183"/>
      <c r="AO284" s="187"/>
      <c r="AP284" s="92"/>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row>
    <row r="285" spans="25:99" ht="15" customHeight="1">
      <c r="Y285" s="78"/>
      <c r="AE285" s="183" t="s">
        <v>272</v>
      </c>
      <c r="AF285" s="183" t="s">
        <v>119</v>
      </c>
      <c r="AG285" s="183" t="s">
        <v>657</v>
      </c>
      <c r="AH285" s="183">
        <v>1</v>
      </c>
      <c r="AI285" s="91"/>
      <c r="AJ285" s="183" t="s">
        <v>504</v>
      </c>
      <c r="AK285" s="183" t="s">
        <v>660</v>
      </c>
      <c r="AL285" s="183" t="s">
        <v>1065</v>
      </c>
      <c r="AM285" s="183" t="s">
        <v>3</v>
      </c>
      <c r="AN285" s="183"/>
      <c r="AO285" s="187"/>
      <c r="AP285" s="92"/>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row>
    <row r="286" spans="25:99" ht="15" customHeight="1">
      <c r="Y286" s="78"/>
      <c r="AE286" s="183" t="s">
        <v>690</v>
      </c>
      <c r="AF286" s="183" t="s">
        <v>126</v>
      </c>
      <c r="AG286" s="183" t="s">
        <v>657</v>
      </c>
      <c r="AH286" s="183">
        <v>1</v>
      </c>
      <c r="AI286" s="91"/>
      <c r="AJ286" s="183" t="s">
        <v>516</v>
      </c>
      <c r="AK286" s="183" t="s">
        <v>660</v>
      </c>
      <c r="AL286" s="183" t="s">
        <v>1066</v>
      </c>
      <c r="AM286" s="183" t="s">
        <v>3</v>
      </c>
      <c r="AN286" s="183"/>
      <c r="AO286" s="187"/>
      <c r="AP286" s="92"/>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row>
    <row r="287" spans="25:99" ht="15" customHeight="1">
      <c r="Y287" s="78"/>
      <c r="AE287" s="183" t="s">
        <v>253</v>
      </c>
      <c r="AF287" s="183" t="s">
        <v>279</v>
      </c>
      <c r="AG287" s="183" t="s">
        <v>118</v>
      </c>
      <c r="AH287" s="183">
        <v>1</v>
      </c>
      <c r="AI287" s="91"/>
      <c r="AJ287" s="183" t="s">
        <v>527</v>
      </c>
      <c r="AK287" s="183" t="s">
        <v>660</v>
      </c>
      <c r="AL287" s="183" t="s">
        <v>1067</v>
      </c>
      <c r="AM287" s="183" t="s">
        <v>3</v>
      </c>
      <c r="AN287" s="183"/>
      <c r="AO287" s="187"/>
      <c r="AP287" s="92"/>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row>
    <row r="288" spans="25:99" ht="15" customHeight="1">
      <c r="Y288" s="78"/>
      <c r="AE288" s="183" t="s">
        <v>345</v>
      </c>
      <c r="AF288" s="183" t="s">
        <v>172</v>
      </c>
      <c r="AG288" s="183" t="s">
        <v>118</v>
      </c>
      <c r="AH288" s="183">
        <v>1</v>
      </c>
      <c r="AI288" s="91"/>
      <c r="AJ288" s="183" t="s">
        <v>505</v>
      </c>
      <c r="AK288" s="183" t="s">
        <v>660</v>
      </c>
      <c r="AL288" s="183" t="s">
        <v>1068</v>
      </c>
      <c r="AM288" s="183" t="s">
        <v>3</v>
      </c>
      <c r="AN288" s="183"/>
      <c r="AO288" s="187"/>
      <c r="AP288" s="92"/>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row>
    <row r="289" spans="25:99" ht="15" customHeight="1">
      <c r="Y289" s="78"/>
      <c r="AE289" s="183" t="s">
        <v>278</v>
      </c>
      <c r="AF289" s="183" t="s">
        <v>154</v>
      </c>
      <c r="AG289" s="183" t="s">
        <v>118</v>
      </c>
      <c r="AH289" s="183">
        <v>1</v>
      </c>
      <c r="AI289" s="91"/>
      <c r="AJ289" s="183" t="s">
        <v>348</v>
      </c>
      <c r="AK289" s="183" t="s">
        <v>660</v>
      </c>
      <c r="AL289" s="183" t="s">
        <v>348</v>
      </c>
      <c r="AM289" s="183" t="s">
        <v>2</v>
      </c>
      <c r="AN289" s="183"/>
      <c r="AO289" s="187"/>
      <c r="AP289" s="92"/>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row>
    <row r="290" spans="25:99" ht="15" customHeight="1">
      <c r="Y290" s="78"/>
      <c r="AE290" s="183" t="s">
        <v>588</v>
      </c>
      <c r="AF290" s="183" t="s">
        <v>126</v>
      </c>
      <c r="AG290" s="183" t="s">
        <v>657</v>
      </c>
      <c r="AH290" s="183">
        <v>1</v>
      </c>
      <c r="AI290" s="91"/>
      <c r="AJ290" s="183" t="s">
        <v>502</v>
      </c>
      <c r="AK290" s="183" t="s">
        <v>660</v>
      </c>
      <c r="AL290" s="183" t="s">
        <v>1069</v>
      </c>
      <c r="AM290" s="183" t="s">
        <v>3</v>
      </c>
      <c r="AN290" s="183"/>
      <c r="AO290" s="187"/>
      <c r="AP290" s="92"/>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row>
    <row r="291" spans="25:99" ht="15" customHeight="1">
      <c r="Y291" s="78"/>
      <c r="AE291" s="183" t="s">
        <v>248</v>
      </c>
      <c r="AF291" s="183" t="s">
        <v>293</v>
      </c>
      <c r="AG291" s="183" t="s">
        <v>113</v>
      </c>
      <c r="AH291" s="183">
        <v>1</v>
      </c>
      <c r="AI291" s="91"/>
      <c r="AJ291" s="183" t="s">
        <v>584</v>
      </c>
      <c r="AK291" s="183" t="s">
        <v>660</v>
      </c>
      <c r="AL291" s="183" t="s">
        <v>1070</v>
      </c>
      <c r="AM291" s="183" t="s">
        <v>3</v>
      </c>
      <c r="AN291" s="183"/>
      <c r="AO291" s="187"/>
      <c r="AP291" s="92"/>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row>
    <row r="292" spans="25:99" ht="15" customHeight="1">
      <c r="Y292" s="78"/>
      <c r="AE292" s="183" t="s">
        <v>330</v>
      </c>
      <c r="AF292" s="183" t="s">
        <v>172</v>
      </c>
      <c r="AG292" s="183" t="s">
        <v>118</v>
      </c>
      <c r="AH292" s="183">
        <v>1</v>
      </c>
      <c r="AI292" s="91"/>
      <c r="AJ292" s="183" t="s">
        <v>631</v>
      </c>
      <c r="AK292" s="183" t="s">
        <v>480</v>
      </c>
      <c r="AL292" s="183" t="s">
        <v>631</v>
      </c>
      <c r="AM292" s="183" t="s">
        <v>3</v>
      </c>
      <c r="AN292" s="183"/>
      <c r="AO292" s="187"/>
      <c r="AP292" s="92"/>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row>
    <row r="293" spans="25:99" ht="15" customHeight="1">
      <c r="Y293" s="78"/>
      <c r="AE293" s="183" t="s">
        <v>691</v>
      </c>
      <c r="AF293" s="183" t="s">
        <v>172</v>
      </c>
      <c r="AG293" s="183" t="s">
        <v>118</v>
      </c>
      <c r="AH293" s="183">
        <v>1</v>
      </c>
      <c r="AI293" s="91"/>
      <c r="AJ293" s="183" t="s">
        <v>144</v>
      </c>
      <c r="AK293" s="183" t="s">
        <v>480</v>
      </c>
      <c r="AL293" s="183" t="s">
        <v>144</v>
      </c>
      <c r="AM293" s="183" t="s">
        <v>3</v>
      </c>
      <c r="AN293" s="183"/>
      <c r="AO293" s="187"/>
      <c r="AP293" s="92"/>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row>
    <row r="294" spans="25:99" ht="15" customHeight="1">
      <c r="Y294" s="78"/>
      <c r="AE294" s="183" t="s">
        <v>892</v>
      </c>
      <c r="AF294" s="183" t="s">
        <v>293</v>
      </c>
      <c r="AG294" s="183" t="s">
        <v>113</v>
      </c>
      <c r="AH294" s="183">
        <v>1</v>
      </c>
      <c r="AI294" s="91"/>
      <c r="AJ294" s="183" t="s">
        <v>98</v>
      </c>
      <c r="AK294" s="183" t="s">
        <v>659</v>
      </c>
      <c r="AL294" s="183" t="s">
        <v>98</v>
      </c>
      <c r="AM294" s="183" t="s">
        <v>3</v>
      </c>
      <c r="AN294" s="183"/>
      <c r="AO294" s="187"/>
      <c r="AP294" s="92"/>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row>
    <row r="295" spans="25:99" ht="15" customHeight="1">
      <c r="Y295" s="78"/>
      <c r="AE295" s="183" t="s">
        <v>214</v>
      </c>
      <c r="AF295" s="183" t="s">
        <v>211</v>
      </c>
      <c r="AG295" s="183" t="s">
        <v>118</v>
      </c>
      <c r="AH295" s="183">
        <v>1</v>
      </c>
      <c r="AI295" s="91"/>
      <c r="AJ295" s="183" t="s">
        <v>570</v>
      </c>
      <c r="AK295" s="183" t="s">
        <v>480</v>
      </c>
      <c r="AL295" s="183" t="s">
        <v>1071</v>
      </c>
      <c r="AM295" s="183" t="s">
        <v>3</v>
      </c>
      <c r="AN295" s="183"/>
      <c r="AO295" s="187"/>
      <c r="AP295" s="92"/>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row>
    <row r="296" spans="25:99" ht="15" customHeight="1">
      <c r="Y296" s="78"/>
      <c r="AE296" s="183" t="s">
        <v>1128</v>
      </c>
      <c r="AF296" s="183" t="s">
        <v>115</v>
      </c>
      <c r="AG296" s="183" t="s">
        <v>132</v>
      </c>
      <c r="AH296" s="183">
        <v>0.5</v>
      </c>
      <c r="AI296" s="91"/>
      <c r="AJ296" s="183" t="s">
        <v>844</v>
      </c>
      <c r="AK296" s="183" t="s">
        <v>480</v>
      </c>
      <c r="AL296" s="183" t="s">
        <v>844</v>
      </c>
      <c r="AM296" s="183" t="s">
        <v>2</v>
      </c>
      <c r="AN296" s="183"/>
      <c r="AO296" s="187" t="s">
        <v>724</v>
      </c>
      <c r="AP296" s="92"/>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row>
    <row r="297" spans="25:99" ht="15" customHeight="1">
      <c r="Y297" s="78"/>
      <c r="AE297" s="183" t="s">
        <v>129</v>
      </c>
      <c r="AF297" s="183" t="s">
        <v>119</v>
      </c>
      <c r="AG297" s="183" t="s">
        <v>113</v>
      </c>
      <c r="AH297" s="183">
        <v>0.5</v>
      </c>
      <c r="AI297" s="91"/>
      <c r="AJ297" s="183" t="s">
        <v>582</v>
      </c>
      <c r="AK297" s="183" t="s">
        <v>480</v>
      </c>
      <c r="AL297" s="183" t="s">
        <v>1072</v>
      </c>
      <c r="AM297" s="183" t="s">
        <v>3</v>
      </c>
      <c r="AN297" s="183"/>
      <c r="AO297" s="187"/>
      <c r="AP297" s="92"/>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row>
    <row r="298" spans="25:99" ht="15" customHeight="1">
      <c r="Y298" s="78"/>
      <c r="AE298" s="183" t="s">
        <v>411</v>
      </c>
      <c r="AF298" s="183" t="s">
        <v>172</v>
      </c>
      <c r="AG298" s="183" t="s">
        <v>118</v>
      </c>
      <c r="AH298" s="183">
        <v>1</v>
      </c>
      <c r="AI298" s="91"/>
      <c r="AJ298" s="205" t="s">
        <v>1151</v>
      </c>
      <c r="AK298" s="183"/>
      <c r="AL298" s="183"/>
      <c r="AM298" s="183"/>
      <c r="AN298" s="183"/>
      <c r="AO298" s="187"/>
      <c r="AP298" s="92"/>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row>
    <row r="299" spans="25:99" ht="15" customHeight="1">
      <c r="Y299" s="78"/>
      <c r="AE299" s="183" t="s">
        <v>1129</v>
      </c>
      <c r="AF299" s="183" t="s">
        <v>135</v>
      </c>
      <c r="AG299" s="183" t="s">
        <v>657</v>
      </c>
      <c r="AH299" s="183">
        <v>1</v>
      </c>
      <c r="AI299" s="91"/>
      <c r="AJ299" s="183" t="s">
        <v>244</v>
      </c>
      <c r="AK299" s="183" t="s">
        <v>480</v>
      </c>
      <c r="AL299" s="183" t="s">
        <v>244</v>
      </c>
      <c r="AM299" s="183" t="s">
        <v>3</v>
      </c>
      <c r="AN299" s="183"/>
      <c r="AO299" s="187"/>
      <c r="AP299" s="92"/>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row>
    <row r="300" spans="25:99" ht="15" customHeight="1">
      <c r="Y300" s="78"/>
      <c r="AE300" s="183" t="s">
        <v>692</v>
      </c>
      <c r="AF300" s="183" t="s">
        <v>172</v>
      </c>
      <c r="AG300" s="183" t="s">
        <v>118</v>
      </c>
      <c r="AH300" s="183">
        <v>1</v>
      </c>
      <c r="AI300" s="91"/>
      <c r="AJ300" s="183" t="s">
        <v>553</v>
      </c>
      <c r="AK300" s="183" t="s">
        <v>659</v>
      </c>
      <c r="AL300" s="183" t="s">
        <v>1073</v>
      </c>
      <c r="AM300" s="183" t="s">
        <v>3</v>
      </c>
      <c r="AN300" s="183"/>
      <c r="AO300" s="187"/>
      <c r="AP300" s="92"/>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row>
    <row r="301" spans="25:99" ht="15" customHeight="1">
      <c r="Y301" s="78"/>
      <c r="AE301" s="183" t="s">
        <v>255</v>
      </c>
      <c r="AF301" s="183" t="s">
        <v>211</v>
      </c>
      <c r="AG301" s="183" t="s">
        <v>118</v>
      </c>
      <c r="AH301" s="183">
        <v>1</v>
      </c>
      <c r="AI301" s="91"/>
      <c r="AJ301" s="183" t="s">
        <v>623</v>
      </c>
      <c r="AK301" s="183" t="s">
        <v>659</v>
      </c>
      <c r="AL301" s="183" t="s">
        <v>1074</v>
      </c>
      <c r="AM301" s="183" t="s">
        <v>3</v>
      </c>
      <c r="AN301" s="183"/>
      <c r="AO301" s="187"/>
      <c r="AP301" s="92"/>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row>
    <row r="302" spans="25:99" ht="15" customHeight="1">
      <c r="Y302" s="78"/>
      <c r="AE302" s="183" t="s">
        <v>329</v>
      </c>
      <c r="AF302" s="183" t="s">
        <v>172</v>
      </c>
      <c r="AG302" s="183" t="s">
        <v>113</v>
      </c>
      <c r="AH302" s="183">
        <v>1</v>
      </c>
      <c r="AI302" s="91"/>
      <c r="AJ302" s="183" t="s">
        <v>797</v>
      </c>
      <c r="AK302" s="183" t="s">
        <v>480</v>
      </c>
      <c r="AL302" s="183" t="s">
        <v>1075</v>
      </c>
      <c r="AM302" s="183" t="s">
        <v>3</v>
      </c>
      <c r="AN302" s="183"/>
      <c r="AO302" s="187"/>
      <c r="AP302" s="92"/>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row>
    <row r="303" spans="25:99" ht="15" customHeight="1">
      <c r="Y303" s="78"/>
      <c r="AE303" s="183" t="s">
        <v>174</v>
      </c>
      <c r="AF303" s="183" t="s">
        <v>211</v>
      </c>
      <c r="AG303" s="183" t="s">
        <v>118</v>
      </c>
      <c r="AH303" s="183">
        <v>1</v>
      </c>
      <c r="AI303" s="91"/>
      <c r="AJ303" s="183" t="s">
        <v>845</v>
      </c>
      <c r="AK303" s="183" t="s">
        <v>480</v>
      </c>
      <c r="AL303" s="183" t="s">
        <v>845</v>
      </c>
      <c r="AM303" s="183" t="s">
        <v>3</v>
      </c>
      <c r="AN303" s="183"/>
      <c r="AO303" s="187"/>
      <c r="AP303" s="92"/>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row>
    <row r="304" spans="25:99" ht="15" customHeight="1">
      <c r="Y304" s="78"/>
      <c r="AE304" s="183" t="s">
        <v>893</v>
      </c>
      <c r="AF304" s="183" t="s">
        <v>115</v>
      </c>
      <c r="AG304" s="183" t="s">
        <v>118</v>
      </c>
      <c r="AH304" s="183">
        <v>0.25</v>
      </c>
      <c r="AI304" s="91"/>
      <c r="AJ304" s="183" t="s">
        <v>518</v>
      </c>
      <c r="AK304" s="183" t="s">
        <v>660</v>
      </c>
      <c r="AL304" s="183" t="s">
        <v>1076</v>
      </c>
      <c r="AM304" s="183" t="s">
        <v>3</v>
      </c>
      <c r="AN304" s="183"/>
      <c r="AO304" s="187"/>
      <c r="AP304" s="92"/>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row>
    <row r="305" spans="25:99" ht="15" customHeight="1">
      <c r="Y305" s="78"/>
      <c r="AE305" s="183" t="s">
        <v>130</v>
      </c>
      <c r="AF305" s="183" t="s">
        <v>147</v>
      </c>
      <c r="AG305" s="183" t="s">
        <v>118</v>
      </c>
      <c r="AH305" s="183">
        <v>0.25</v>
      </c>
      <c r="AI305" s="91"/>
      <c r="AJ305" s="183" t="s">
        <v>576</v>
      </c>
      <c r="AK305" s="183" t="s">
        <v>482</v>
      </c>
      <c r="AL305" s="183" t="s">
        <v>1077</v>
      </c>
      <c r="AM305" s="183" t="s">
        <v>3</v>
      </c>
      <c r="AN305" s="183"/>
      <c r="AO305" s="187"/>
      <c r="AP305" s="92"/>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row>
    <row r="306" spans="25:99" ht="15" customHeight="1">
      <c r="Y306" s="78"/>
      <c r="AE306" s="183" t="s">
        <v>325</v>
      </c>
      <c r="AF306" s="183" t="s">
        <v>170</v>
      </c>
      <c r="AG306" s="183" t="s">
        <v>326</v>
      </c>
      <c r="AH306" s="183">
        <v>1</v>
      </c>
      <c r="AI306" s="91"/>
      <c r="AJ306" s="183" t="s">
        <v>798</v>
      </c>
      <c r="AK306" s="183" t="s">
        <v>480</v>
      </c>
      <c r="AL306" s="183" t="s">
        <v>798</v>
      </c>
      <c r="AM306" s="183" t="s">
        <v>3</v>
      </c>
      <c r="AN306" s="183"/>
      <c r="AO306" s="187"/>
      <c r="AP306" s="92"/>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row>
    <row r="307" spans="25:99" ht="15" customHeight="1">
      <c r="Y307" s="78"/>
      <c r="AE307" s="183" t="s">
        <v>324</v>
      </c>
      <c r="AF307" s="183" t="s">
        <v>172</v>
      </c>
      <c r="AG307" s="183" t="s">
        <v>118</v>
      </c>
      <c r="AH307" s="183">
        <v>1</v>
      </c>
      <c r="AI307" s="91"/>
      <c r="AJ307" s="183" t="s">
        <v>221</v>
      </c>
      <c r="AK307" s="183" t="s">
        <v>482</v>
      </c>
      <c r="AL307" s="183" t="s">
        <v>1078</v>
      </c>
      <c r="AM307" s="183" t="s">
        <v>3</v>
      </c>
      <c r="AN307" s="183" t="s">
        <v>27</v>
      </c>
      <c r="AO307" s="187" t="s">
        <v>724</v>
      </c>
      <c r="AP307" s="92"/>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row>
    <row r="308" spans="25:99" ht="15" customHeight="1">
      <c r="Y308" s="78"/>
      <c r="AE308" s="183" t="s">
        <v>315</v>
      </c>
      <c r="AF308" s="183" t="s">
        <v>172</v>
      </c>
      <c r="AG308" s="183" t="s">
        <v>1130</v>
      </c>
      <c r="AH308" s="183">
        <v>1</v>
      </c>
      <c r="AI308" s="91"/>
      <c r="AJ308" s="183" t="s">
        <v>587</v>
      </c>
      <c r="AK308" s="183" t="s">
        <v>482</v>
      </c>
      <c r="AL308" s="183" t="s">
        <v>1079</v>
      </c>
      <c r="AM308" s="183" t="s">
        <v>3</v>
      </c>
      <c r="AN308" s="183"/>
      <c r="AO308" s="187"/>
      <c r="AP308" s="92"/>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row>
    <row r="309" spans="25:99" ht="15" customHeight="1">
      <c r="Y309" s="78"/>
      <c r="AE309" s="183" t="s">
        <v>454</v>
      </c>
      <c r="AF309" s="183" t="s">
        <v>172</v>
      </c>
      <c r="AG309" s="183" t="s">
        <v>118</v>
      </c>
      <c r="AH309" s="183">
        <v>1</v>
      </c>
      <c r="AI309" s="91"/>
      <c r="AJ309" s="183" t="s">
        <v>591</v>
      </c>
      <c r="AK309" s="183" t="s">
        <v>660</v>
      </c>
      <c r="AL309" s="183" t="s">
        <v>1080</v>
      </c>
      <c r="AM309" s="183" t="s">
        <v>3</v>
      </c>
      <c r="AN309" s="183"/>
      <c r="AO309" s="187"/>
      <c r="AP309" s="92"/>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row>
    <row r="310" spans="25:99" ht="15" customHeight="1">
      <c r="Y310" s="78"/>
      <c r="AE310" s="183" t="s">
        <v>151</v>
      </c>
      <c r="AF310" s="183" t="s">
        <v>147</v>
      </c>
      <c r="AG310" s="183" t="s">
        <v>113</v>
      </c>
      <c r="AH310" s="183">
        <v>0.25</v>
      </c>
      <c r="AI310" s="91"/>
      <c r="AJ310" s="183" t="s">
        <v>832</v>
      </c>
      <c r="AK310" s="183" t="s">
        <v>659</v>
      </c>
      <c r="AL310" s="183" t="s">
        <v>832</v>
      </c>
      <c r="AM310" s="183" t="s">
        <v>3</v>
      </c>
      <c r="AN310" s="183"/>
      <c r="AO310" s="187" t="s">
        <v>724</v>
      </c>
      <c r="AP310" s="92"/>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row>
    <row r="311" spans="25:99" ht="15" customHeight="1">
      <c r="Y311" s="78"/>
      <c r="AE311" s="183" t="s">
        <v>332</v>
      </c>
      <c r="AF311" s="183" t="s">
        <v>172</v>
      </c>
      <c r="AG311" s="183" t="s">
        <v>118</v>
      </c>
      <c r="AH311" s="183">
        <v>1</v>
      </c>
      <c r="AI311" s="91"/>
      <c r="AJ311" s="183" t="s">
        <v>513</v>
      </c>
      <c r="AK311" s="183" t="s">
        <v>659</v>
      </c>
      <c r="AL311" s="183" t="s">
        <v>1081</v>
      </c>
      <c r="AM311" s="183" t="s">
        <v>3</v>
      </c>
      <c r="AN311" s="183"/>
      <c r="AO311" s="187" t="s">
        <v>724</v>
      </c>
      <c r="AP311" s="92"/>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row>
    <row r="312" spans="25:99" ht="15" customHeight="1">
      <c r="Y312" s="78"/>
      <c r="AE312" s="183" t="s">
        <v>178</v>
      </c>
      <c r="AF312" s="183" t="s">
        <v>211</v>
      </c>
      <c r="AG312" s="183" t="s">
        <v>118</v>
      </c>
      <c r="AH312" s="183">
        <v>1</v>
      </c>
      <c r="AI312" s="91"/>
      <c r="AJ312" s="183" t="s">
        <v>101</v>
      </c>
      <c r="AK312" s="183" t="s">
        <v>660</v>
      </c>
      <c r="AL312" s="183" t="s">
        <v>101</v>
      </c>
      <c r="AM312" s="183" t="s">
        <v>3</v>
      </c>
      <c r="AN312" s="183"/>
      <c r="AO312" s="187"/>
      <c r="AP312" s="92"/>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row>
    <row r="313" spans="25:99" ht="15" customHeight="1">
      <c r="Y313" s="78"/>
      <c r="AE313" s="183" t="s">
        <v>250</v>
      </c>
      <c r="AF313" s="183" t="s">
        <v>211</v>
      </c>
      <c r="AG313" s="183" t="s">
        <v>113</v>
      </c>
      <c r="AH313" s="183">
        <v>1</v>
      </c>
      <c r="AI313" s="91"/>
      <c r="AJ313" s="183" t="s">
        <v>531</v>
      </c>
      <c r="AK313" s="183" t="s">
        <v>658</v>
      </c>
      <c r="AL313" s="183" t="s">
        <v>1082</v>
      </c>
      <c r="AM313" s="183" t="s">
        <v>3</v>
      </c>
      <c r="AN313" s="183"/>
      <c r="AO313" s="187"/>
      <c r="AP313" s="92"/>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row>
    <row r="314" spans="25:99" ht="15" customHeight="1">
      <c r="Y314" s="78"/>
      <c r="AE314" s="183" t="s">
        <v>187</v>
      </c>
      <c r="AF314" s="183" t="s">
        <v>147</v>
      </c>
      <c r="AG314" s="183" t="s">
        <v>113</v>
      </c>
      <c r="AH314" s="183">
        <v>0.5</v>
      </c>
      <c r="AI314" s="91"/>
      <c r="AJ314" s="183" t="s">
        <v>544</v>
      </c>
      <c r="AK314" s="183" t="s">
        <v>658</v>
      </c>
      <c r="AL314" s="183" t="s">
        <v>1083</v>
      </c>
      <c r="AM314" s="183" t="s">
        <v>3</v>
      </c>
      <c r="AN314" s="183"/>
      <c r="AO314" s="187"/>
      <c r="AP314" s="92"/>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row>
    <row r="315" spans="25:99" ht="15" customHeight="1">
      <c r="Y315" s="78"/>
      <c r="AE315" s="183" t="s">
        <v>456</v>
      </c>
      <c r="AF315" s="183" t="s">
        <v>172</v>
      </c>
      <c r="AG315" s="183" t="s">
        <v>118</v>
      </c>
      <c r="AH315" s="183">
        <v>1</v>
      </c>
      <c r="AI315" s="91"/>
      <c r="AJ315" s="183" t="s">
        <v>136</v>
      </c>
      <c r="AK315" s="183" t="s">
        <v>658</v>
      </c>
      <c r="AL315" s="183" t="s">
        <v>136</v>
      </c>
      <c r="AM315" s="183" t="s">
        <v>2</v>
      </c>
      <c r="AN315" s="183"/>
      <c r="AO315" s="187"/>
      <c r="AP315" s="92"/>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row>
    <row r="316" spans="25:99" ht="15" customHeight="1">
      <c r="Y316" s="78"/>
      <c r="AE316" s="183" t="s">
        <v>251</v>
      </c>
      <c r="AF316" s="183" t="s">
        <v>293</v>
      </c>
      <c r="AG316" s="183" t="s">
        <v>113</v>
      </c>
      <c r="AH316" s="183">
        <v>1</v>
      </c>
      <c r="AI316" s="91"/>
      <c r="AJ316" s="183" t="s">
        <v>847</v>
      </c>
      <c r="AK316" s="183" t="s">
        <v>480</v>
      </c>
      <c r="AL316" s="183" t="s">
        <v>1084</v>
      </c>
      <c r="AM316" s="183" t="s">
        <v>3</v>
      </c>
      <c r="AN316" s="183"/>
      <c r="AO316" s="187"/>
      <c r="AP316" s="92"/>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row>
    <row r="317" spans="25:99" ht="15" customHeight="1">
      <c r="Y317" s="78"/>
      <c r="AE317" s="183" t="s">
        <v>318</v>
      </c>
      <c r="AF317" s="183" t="s">
        <v>172</v>
      </c>
      <c r="AG317" s="183" t="s">
        <v>118</v>
      </c>
      <c r="AH317" s="183">
        <v>1</v>
      </c>
      <c r="AI317" s="91"/>
      <c r="AJ317" s="183" t="s">
        <v>849</v>
      </c>
      <c r="AK317" s="183" t="s">
        <v>480</v>
      </c>
      <c r="AL317" s="183" t="s">
        <v>849</v>
      </c>
      <c r="AM317" s="183" t="s">
        <v>3</v>
      </c>
      <c r="AN317" s="183"/>
      <c r="AO317" s="187"/>
      <c r="AP317" s="92"/>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row>
    <row r="318" spans="25:99" ht="15" customHeight="1">
      <c r="Y318" s="78"/>
      <c r="AE318" s="183" t="s">
        <v>1131</v>
      </c>
      <c r="AF318" s="183" t="s">
        <v>147</v>
      </c>
      <c r="AG318" s="183" t="s">
        <v>118</v>
      </c>
      <c r="AH318" s="183">
        <v>0.5</v>
      </c>
      <c r="AI318" s="91"/>
      <c r="AJ318" s="183" t="s">
        <v>850</v>
      </c>
      <c r="AK318" s="183" t="s">
        <v>658</v>
      </c>
      <c r="AL318" s="183" t="s">
        <v>799</v>
      </c>
      <c r="AM318" s="183" t="s">
        <v>3</v>
      </c>
      <c r="AN318" s="183" t="s">
        <v>800</v>
      </c>
      <c r="AO318" s="187"/>
      <c r="AP318" s="92"/>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row>
    <row r="319" spans="25:99" ht="15" customHeight="1">
      <c r="Y319" s="78"/>
      <c r="AE319" s="183" t="s">
        <v>694</v>
      </c>
      <c r="AF319" s="183" t="s">
        <v>172</v>
      </c>
      <c r="AG319" s="183" t="s">
        <v>118</v>
      </c>
      <c r="AH319" s="183">
        <v>1</v>
      </c>
      <c r="AI319" s="91"/>
      <c r="AJ319" s="183" t="s">
        <v>190</v>
      </c>
      <c r="AK319" s="183" t="s">
        <v>482</v>
      </c>
      <c r="AL319" s="183" t="s">
        <v>1085</v>
      </c>
      <c r="AM319" s="183" t="s">
        <v>3</v>
      </c>
      <c r="AN319" s="183" t="s">
        <v>1086</v>
      </c>
      <c r="AO319" s="187"/>
      <c r="AP319" s="92"/>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row>
    <row r="320" spans="25:99" ht="15" customHeight="1">
      <c r="Y320" s="78"/>
      <c r="AE320" s="183" t="s">
        <v>366</v>
      </c>
      <c r="AF320" s="183" t="s">
        <v>172</v>
      </c>
      <c r="AG320" s="183" t="s">
        <v>118</v>
      </c>
      <c r="AH320" s="183">
        <v>1</v>
      </c>
      <c r="AI320" s="91"/>
      <c r="AJ320" s="183" t="s">
        <v>675</v>
      </c>
      <c r="AK320" s="183" t="s">
        <v>480</v>
      </c>
      <c r="AL320" s="183" t="s">
        <v>848</v>
      </c>
      <c r="AM320" s="183" t="s">
        <v>3</v>
      </c>
      <c r="AN320" s="183"/>
      <c r="AO320" s="187"/>
      <c r="AP320" s="92"/>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row>
    <row r="321" spans="25:99" ht="15" customHeight="1">
      <c r="Y321" s="78"/>
      <c r="AE321" s="183" t="s">
        <v>252</v>
      </c>
      <c r="AF321" s="183" t="s">
        <v>211</v>
      </c>
      <c r="AG321" s="183" t="s">
        <v>118</v>
      </c>
      <c r="AH321" s="183">
        <v>1</v>
      </c>
      <c r="AI321" s="91"/>
      <c r="AJ321" s="183" t="s">
        <v>851</v>
      </c>
      <c r="AK321" s="183" t="s">
        <v>479</v>
      </c>
      <c r="AL321" s="183" t="s">
        <v>102</v>
      </c>
      <c r="AM321" s="183" t="s">
        <v>2</v>
      </c>
      <c r="AN321" s="183" t="s">
        <v>100</v>
      </c>
      <c r="AO321" s="187"/>
      <c r="AP321" s="92"/>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row>
    <row r="322" spans="25:99" ht="15" customHeight="1">
      <c r="Y322" s="78"/>
      <c r="AE322" s="183" t="s">
        <v>894</v>
      </c>
      <c r="AF322" s="183" t="s">
        <v>119</v>
      </c>
      <c r="AG322" s="183" t="s">
        <v>657</v>
      </c>
      <c r="AH322" s="183">
        <v>1</v>
      </c>
      <c r="AI322" s="113"/>
      <c r="AJ322" s="183" t="s">
        <v>103</v>
      </c>
      <c r="AK322" s="183" t="s">
        <v>658</v>
      </c>
      <c r="AL322" s="183" t="s">
        <v>103</v>
      </c>
      <c r="AM322" s="183" t="s">
        <v>3</v>
      </c>
      <c r="AN322" s="183"/>
      <c r="AO322" s="187"/>
      <c r="AP322" s="92"/>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row>
    <row r="323" spans="25:99" ht="15" customHeight="1">
      <c r="Y323" s="78"/>
      <c r="AE323" s="183" t="s">
        <v>207</v>
      </c>
      <c r="AF323" s="183" t="s">
        <v>172</v>
      </c>
      <c r="AG323" s="183" t="s">
        <v>118</v>
      </c>
      <c r="AH323" s="183">
        <v>0.5</v>
      </c>
      <c r="AI323" s="91"/>
      <c r="AJ323" s="183" t="s">
        <v>328</v>
      </c>
      <c r="AK323" s="183" t="s">
        <v>480</v>
      </c>
      <c r="AL323" s="183" t="s">
        <v>328</v>
      </c>
      <c r="AM323" s="183" t="s">
        <v>3</v>
      </c>
      <c r="AN323" s="183"/>
      <c r="AO323" s="187" t="s">
        <v>724</v>
      </c>
      <c r="AP323" s="92"/>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row>
    <row r="324" spans="25:99" ht="15" customHeight="1">
      <c r="Y324" s="78"/>
      <c r="AE324" s="183" t="s">
        <v>362</v>
      </c>
      <c r="AF324" s="183" t="s">
        <v>172</v>
      </c>
      <c r="AG324" s="183" t="s">
        <v>118</v>
      </c>
      <c r="AH324" s="183">
        <v>1</v>
      </c>
      <c r="AI324" s="91"/>
      <c r="AJ324" s="183" t="s">
        <v>626</v>
      </c>
      <c r="AK324" s="183" t="s">
        <v>481</v>
      </c>
      <c r="AL324" s="183" t="s">
        <v>1087</v>
      </c>
      <c r="AM324" s="183" t="s">
        <v>3</v>
      </c>
      <c r="AN324" s="183"/>
      <c r="AO324" s="187" t="s">
        <v>724</v>
      </c>
      <c r="AP324" s="92"/>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row>
    <row r="325" spans="25:99" ht="15" customHeight="1">
      <c r="Y325" s="78"/>
      <c r="AE325" s="183" t="s">
        <v>219</v>
      </c>
      <c r="AF325" s="183" t="s">
        <v>211</v>
      </c>
      <c r="AG325" s="183" t="s">
        <v>113</v>
      </c>
      <c r="AH325" s="183">
        <v>1</v>
      </c>
      <c r="AI325" s="91"/>
      <c r="AJ325" s="183" t="s">
        <v>104</v>
      </c>
      <c r="AK325" s="183" t="s">
        <v>481</v>
      </c>
      <c r="AL325" s="183" t="s">
        <v>104</v>
      </c>
      <c r="AM325" s="183" t="s">
        <v>2</v>
      </c>
      <c r="AN325" s="183"/>
      <c r="AO325" s="187" t="s">
        <v>655</v>
      </c>
      <c r="AP325" s="92"/>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row>
    <row r="326" spans="25:99" ht="15" customHeight="1">
      <c r="Y326" s="78"/>
      <c r="AE326" s="183" t="s">
        <v>1132</v>
      </c>
      <c r="AF326" s="183" t="s">
        <v>172</v>
      </c>
      <c r="AG326" s="183" t="s">
        <v>113</v>
      </c>
      <c r="AH326" s="183">
        <v>1</v>
      </c>
      <c r="AI326" s="113"/>
      <c r="AJ326" s="183" t="s">
        <v>482</v>
      </c>
      <c r="AK326" s="183" t="s">
        <v>482</v>
      </c>
      <c r="AL326" s="183" t="s">
        <v>482</v>
      </c>
      <c r="AM326" s="183" t="s">
        <v>3</v>
      </c>
      <c r="AN326" s="183"/>
      <c r="AO326" s="187"/>
      <c r="AP326" s="92"/>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row>
    <row r="327" spans="25:99" ht="15" customHeight="1">
      <c r="Y327" s="78"/>
      <c r="AE327" s="183" t="s">
        <v>695</v>
      </c>
      <c r="AF327" s="183" t="s">
        <v>293</v>
      </c>
      <c r="AG327" s="183" t="s">
        <v>118</v>
      </c>
      <c r="AH327" s="183">
        <v>1</v>
      </c>
      <c r="AI327" s="91"/>
      <c r="AJ327" s="183" t="s">
        <v>617</v>
      </c>
      <c r="AK327" s="183" t="s">
        <v>658</v>
      </c>
      <c r="AL327" s="183" t="s">
        <v>1088</v>
      </c>
      <c r="AM327" s="183" t="s">
        <v>3</v>
      </c>
      <c r="AN327" s="183"/>
      <c r="AO327" s="187"/>
      <c r="AP327" s="92"/>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row>
    <row r="328" spans="25:99" ht="15" customHeight="1">
      <c r="Y328" s="78"/>
      <c r="AE328" s="183" t="s">
        <v>149</v>
      </c>
      <c r="AF328" s="183" t="s">
        <v>147</v>
      </c>
      <c r="AG328" s="183" t="s">
        <v>113</v>
      </c>
      <c r="AH328" s="183">
        <v>0.75</v>
      </c>
      <c r="AI328" s="113"/>
      <c r="AJ328" s="183" t="s">
        <v>105</v>
      </c>
      <c r="AK328" s="183" t="s">
        <v>480</v>
      </c>
      <c r="AL328" s="183" t="s">
        <v>105</v>
      </c>
      <c r="AM328" s="183" t="s">
        <v>3</v>
      </c>
      <c r="AN328" s="183"/>
      <c r="AO328" s="187"/>
      <c r="AP328" s="92"/>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row>
    <row r="329" spans="25:99" ht="15" customHeight="1">
      <c r="Y329" s="78"/>
      <c r="AE329" s="183" t="s">
        <v>374</v>
      </c>
      <c r="AF329" s="183" t="s">
        <v>126</v>
      </c>
      <c r="AG329" s="183" t="s">
        <v>657</v>
      </c>
      <c r="AH329" s="183">
        <v>1</v>
      </c>
      <c r="AI329" s="91"/>
      <c r="AJ329" s="183" t="s">
        <v>106</v>
      </c>
      <c r="AK329" s="183" t="s">
        <v>659</v>
      </c>
      <c r="AL329" s="183" t="s">
        <v>106</v>
      </c>
      <c r="AM329" s="183" t="s">
        <v>3</v>
      </c>
      <c r="AN329" s="183"/>
      <c r="AO329" s="187"/>
      <c r="AP329" s="92"/>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row>
    <row r="330" spans="25:99" ht="15" customHeight="1">
      <c r="Y330" s="78"/>
      <c r="AE330" s="183" t="s">
        <v>424</v>
      </c>
      <c r="AF330" s="183" t="s">
        <v>172</v>
      </c>
      <c r="AG330" s="183" t="s">
        <v>113</v>
      </c>
      <c r="AH330" s="183">
        <v>1</v>
      </c>
      <c r="AI330" s="91"/>
      <c r="AJ330" s="183" t="s">
        <v>801</v>
      </c>
      <c r="AK330" s="183" t="s">
        <v>658</v>
      </c>
      <c r="AL330" s="183" t="s">
        <v>801</v>
      </c>
      <c r="AM330" s="187" t="s">
        <v>724</v>
      </c>
      <c r="AN330" s="183"/>
      <c r="AO330" s="187"/>
      <c r="AP330" s="92"/>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row>
    <row r="331" spans="25:99" ht="15" customHeight="1">
      <c r="Y331" s="78"/>
      <c r="AE331" s="183" t="s">
        <v>696</v>
      </c>
      <c r="AF331" s="183" t="s">
        <v>172</v>
      </c>
      <c r="AG331" s="183" t="s">
        <v>697</v>
      </c>
      <c r="AH331" s="183">
        <v>1</v>
      </c>
      <c r="AI331" s="91"/>
      <c r="AJ331" s="183" t="s">
        <v>852</v>
      </c>
      <c r="AK331" s="183" t="s">
        <v>480</v>
      </c>
      <c r="AL331" s="183" t="s">
        <v>853</v>
      </c>
      <c r="AM331" s="183" t="s">
        <v>3</v>
      </c>
      <c r="AN331" s="183" t="s">
        <v>802</v>
      </c>
      <c r="AO331" s="187" t="s">
        <v>724</v>
      </c>
      <c r="AP331" s="92"/>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row>
    <row r="332" spans="25:99" ht="15" customHeight="1">
      <c r="Y332" s="78"/>
      <c r="AE332" s="183" t="s">
        <v>1133</v>
      </c>
      <c r="AF332" s="183" t="s">
        <v>202</v>
      </c>
      <c r="AG332" s="183" t="s">
        <v>118</v>
      </c>
      <c r="AH332" s="183">
        <v>1</v>
      </c>
      <c r="AI332" s="91"/>
      <c r="AJ332" s="183" t="s">
        <v>854</v>
      </c>
      <c r="AK332" s="183" t="s">
        <v>480</v>
      </c>
      <c r="AL332" s="183" t="s">
        <v>107</v>
      </c>
      <c r="AM332" s="183" t="s">
        <v>3</v>
      </c>
      <c r="AN332" s="183" t="s">
        <v>84</v>
      </c>
      <c r="AO332" s="187" t="s">
        <v>724</v>
      </c>
      <c r="AP332" s="92"/>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row>
    <row r="333" spans="25:99" ht="15" customHeight="1">
      <c r="Y333" s="78"/>
      <c r="AE333" s="183" t="s">
        <v>148</v>
      </c>
      <c r="AF333" s="183" t="s">
        <v>147</v>
      </c>
      <c r="AG333" s="183" t="s">
        <v>113</v>
      </c>
      <c r="AH333" s="183">
        <v>0.25</v>
      </c>
      <c r="AI333" s="91"/>
      <c r="AJ333" s="183" t="s">
        <v>108</v>
      </c>
      <c r="AK333" s="183" t="s">
        <v>481</v>
      </c>
      <c r="AL333" s="183" t="s">
        <v>108</v>
      </c>
      <c r="AM333" s="183" t="s">
        <v>3</v>
      </c>
      <c r="AN333" s="183"/>
      <c r="AO333" s="187"/>
      <c r="AP333" s="92"/>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row>
    <row r="334" spans="25:99" ht="15" customHeight="1">
      <c r="Y334" s="78"/>
      <c r="AE334" s="183" t="s">
        <v>254</v>
      </c>
      <c r="AF334" s="183" t="s">
        <v>211</v>
      </c>
      <c r="AG334" s="183" t="s">
        <v>118</v>
      </c>
      <c r="AH334" s="183">
        <v>1</v>
      </c>
      <c r="AI334" s="91"/>
      <c r="AJ334" s="188"/>
      <c r="AK334" s="188"/>
      <c r="AL334" s="188"/>
      <c r="AM334" s="198"/>
      <c r="AN334" s="188"/>
      <c r="AO334" s="198"/>
      <c r="AP334" s="92"/>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row>
    <row r="335" spans="25:99" ht="15" customHeight="1">
      <c r="Y335" s="78"/>
      <c r="AE335" s="183" t="s">
        <v>1134</v>
      </c>
      <c r="AF335" s="183" t="s">
        <v>211</v>
      </c>
      <c r="AG335" s="183" t="s">
        <v>118</v>
      </c>
      <c r="AH335" s="183">
        <v>1</v>
      </c>
      <c r="AI335" s="113"/>
      <c r="AJ335" s="188"/>
      <c r="AK335" s="188"/>
      <c r="AL335" s="188"/>
      <c r="AM335" s="198"/>
      <c r="AN335" s="188"/>
      <c r="AO335" s="198"/>
      <c r="AP335" s="92"/>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row>
    <row r="336" spans="25:99" ht="15" customHeight="1">
      <c r="Y336" s="78"/>
      <c r="AE336" s="183" t="s">
        <v>895</v>
      </c>
      <c r="AF336" s="183" t="s">
        <v>135</v>
      </c>
      <c r="AG336" s="183" t="s">
        <v>657</v>
      </c>
      <c r="AH336" s="183">
        <v>1</v>
      </c>
      <c r="AI336" s="91"/>
      <c r="AJ336" s="188"/>
      <c r="AK336" s="188"/>
      <c r="AL336" s="188"/>
      <c r="AM336" s="198"/>
      <c r="AN336" s="188"/>
      <c r="AO336" s="198"/>
      <c r="AP336" s="92"/>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row>
    <row r="337" spans="25:99" ht="15" customHeight="1">
      <c r="Y337" s="78"/>
      <c r="AE337" s="183" t="s">
        <v>458</v>
      </c>
      <c r="AF337" s="183" t="s">
        <v>172</v>
      </c>
      <c r="AG337" s="183" t="s">
        <v>118</v>
      </c>
      <c r="AH337" s="183">
        <v>1</v>
      </c>
      <c r="AI337" s="91"/>
      <c r="AJ337" s="114"/>
      <c r="AK337" s="114"/>
      <c r="AL337" s="115"/>
      <c r="AM337" s="115"/>
      <c r="AN337" s="115"/>
      <c r="AO337" s="115"/>
      <c r="AP337" s="92"/>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row>
    <row r="338" spans="25:99" ht="15" customHeight="1">
      <c r="Y338" s="78"/>
      <c r="AE338" s="183" t="s">
        <v>195</v>
      </c>
      <c r="AF338" s="183" t="s">
        <v>147</v>
      </c>
      <c r="AG338" s="183" t="s">
        <v>118</v>
      </c>
      <c r="AH338" s="183">
        <v>0.5</v>
      </c>
      <c r="AI338" s="91"/>
      <c r="AJ338" s="114"/>
      <c r="AK338" s="114"/>
      <c r="AL338" s="115"/>
      <c r="AM338" s="115"/>
      <c r="AN338" s="115"/>
      <c r="AO338" s="115"/>
      <c r="AP338" s="92"/>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row>
    <row r="339" spans="25:99" ht="15" customHeight="1">
      <c r="Y339" s="78"/>
      <c r="AE339" s="183" t="s">
        <v>698</v>
      </c>
      <c r="AF339" s="183" t="s">
        <v>172</v>
      </c>
      <c r="AG339" s="183" t="s">
        <v>113</v>
      </c>
      <c r="AH339" s="183">
        <v>1</v>
      </c>
      <c r="AI339" s="91"/>
      <c r="AJ339" s="114"/>
      <c r="AK339" s="114"/>
      <c r="AL339" s="115"/>
      <c r="AM339" s="115"/>
      <c r="AN339" s="115"/>
      <c r="AO339" s="115"/>
      <c r="AP339" s="92"/>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row>
    <row r="340" spans="25:99" ht="15" customHeight="1">
      <c r="Y340" s="78"/>
      <c r="AE340" s="183" t="s">
        <v>168</v>
      </c>
      <c r="AF340" s="183" t="s">
        <v>170</v>
      </c>
      <c r="AG340" s="183" t="s">
        <v>113</v>
      </c>
      <c r="AH340" s="183">
        <v>0.25</v>
      </c>
      <c r="AI340" s="113"/>
      <c r="AJ340" s="114"/>
      <c r="AK340" s="114"/>
      <c r="AL340" s="115"/>
      <c r="AM340" s="115"/>
      <c r="AN340" s="115"/>
      <c r="AO340" s="115"/>
      <c r="AP340" s="92"/>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row>
    <row r="341" spans="25:99" ht="15" customHeight="1">
      <c r="Y341" s="78"/>
      <c r="AE341" s="183" t="s">
        <v>462</v>
      </c>
      <c r="AF341" s="183" t="s">
        <v>126</v>
      </c>
      <c r="AG341" s="183" t="s">
        <v>118</v>
      </c>
      <c r="AH341" s="183">
        <v>0.5</v>
      </c>
      <c r="AI341" s="91"/>
      <c r="AJ341" s="114"/>
      <c r="AK341" s="114"/>
      <c r="AL341" s="115"/>
      <c r="AM341" s="115"/>
      <c r="AN341" s="115"/>
      <c r="AO341" s="115"/>
      <c r="AP341" s="92"/>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row>
    <row r="342" spans="25:99" ht="15" customHeight="1">
      <c r="Y342" s="78"/>
      <c r="AE342" s="183" t="s">
        <v>257</v>
      </c>
      <c r="AF342" s="183" t="s">
        <v>172</v>
      </c>
      <c r="AG342" s="183" t="s">
        <v>113</v>
      </c>
      <c r="AH342" s="183">
        <v>1</v>
      </c>
      <c r="AI342" s="91"/>
      <c r="AJ342" s="114"/>
      <c r="AK342" s="114"/>
      <c r="AL342" s="115"/>
      <c r="AM342" s="115"/>
      <c r="AN342" s="115"/>
      <c r="AO342" s="115"/>
      <c r="AP342" s="92"/>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row>
    <row r="343" spans="25:99" ht="15" customHeight="1">
      <c r="Y343" s="78"/>
      <c r="AE343" s="183" t="s">
        <v>1135</v>
      </c>
      <c r="AF343" s="183" t="s">
        <v>211</v>
      </c>
      <c r="AG343" s="183" t="s">
        <v>113</v>
      </c>
      <c r="AH343" s="183">
        <v>1</v>
      </c>
      <c r="AI343" s="91"/>
      <c r="AJ343" s="114"/>
      <c r="AK343" s="114"/>
      <c r="AL343" s="115"/>
      <c r="AM343" s="115"/>
      <c r="AN343" s="115"/>
      <c r="AO343" s="115"/>
      <c r="AP343" s="92"/>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row>
    <row r="344" spans="25:99" ht="15" customHeight="1">
      <c r="Y344" s="78"/>
      <c r="AE344" s="183" t="s">
        <v>699</v>
      </c>
      <c r="AF344" s="183" t="s">
        <v>126</v>
      </c>
      <c r="AG344" s="183" t="s">
        <v>657</v>
      </c>
      <c r="AH344" s="183">
        <v>1</v>
      </c>
      <c r="AI344" s="91"/>
      <c r="AJ344" s="114"/>
      <c r="AK344" s="114"/>
      <c r="AL344" s="115"/>
      <c r="AM344" s="115"/>
      <c r="AN344" s="115"/>
      <c r="AO344" s="115"/>
      <c r="AP344" s="92"/>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row>
    <row r="345" spans="25:99" ht="15" customHeight="1">
      <c r="Y345" s="78"/>
      <c r="AE345" s="183" t="s">
        <v>378</v>
      </c>
      <c r="AF345" s="183" t="s">
        <v>172</v>
      </c>
      <c r="AG345" s="183" t="s">
        <v>118</v>
      </c>
      <c r="AH345" s="183">
        <v>1</v>
      </c>
      <c r="AI345" s="91"/>
      <c r="AJ345" s="114"/>
      <c r="AK345" s="114"/>
      <c r="AL345" s="114"/>
      <c r="AM345" s="115"/>
      <c r="AN345" s="186"/>
      <c r="AO345" s="185"/>
      <c r="AP345" s="92"/>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row>
    <row r="346" spans="25:99" ht="15" customHeight="1">
      <c r="Y346" s="78"/>
      <c r="AE346" s="183" t="s">
        <v>340</v>
      </c>
      <c r="AF346" s="183" t="s">
        <v>172</v>
      </c>
      <c r="AG346" s="183" t="s">
        <v>118</v>
      </c>
      <c r="AH346" s="183">
        <v>1</v>
      </c>
      <c r="AI346" s="91"/>
      <c r="AJ346" s="114"/>
      <c r="AK346" s="114"/>
      <c r="AL346" s="114"/>
      <c r="AM346" s="115"/>
      <c r="AN346" s="184"/>
      <c r="AO346" s="184"/>
      <c r="AP346" s="92"/>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row>
    <row r="347" spans="25:99" ht="15" customHeight="1">
      <c r="Y347" s="78"/>
      <c r="AE347" s="183" t="s">
        <v>338</v>
      </c>
      <c r="AF347" s="183" t="s">
        <v>170</v>
      </c>
      <c r="AG347" s="183" t="s">
        <v>339</v>
      </c>
      <c r="AH347" s="183">
        <v>0.75</v>
      </c>
      <c r="AI347" s="91"/>
      <c r="AJ347" s="114"/>
      <c r="AK347" s="114"/>
      <c r="AL347" s="115"/>
      <c r="AM347" s="115"/>
      <c r="AN347" s="115"/>
      <c r="AO347" s="115"/>
      <c r="AP347" s="92"/>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row>
    <row r="348" spans="25:99" ht="15" customHeight="1">
      <c r="Y348" s="78"/>
      <c r="AE348" s="183" t="s">
        <v>604</v>
      </c>
      <c r="AF348" s="183" t="s">
        <v>119</v>
      </c>
      <c r="AG348" s="183" t="s">
        <v>657</v>
      </c>
      <c r="AH348" s="183">
        <v>1</v>
      </c>
      <c r="AI348" s="91"/>
      <c r="AP348" s="92"/>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row>
    <row r="349" spans="25:99" ht="15" customHeight="1">
      <c r="Y349" s="78"/>
      <c r="AE349" s="183" t="s">
        <v>700</v>
      </c>
      <c r="AF349" s="183" t="s">
        <v>211</v>
      </c>
      <c r="AG349" s="183" t="s">
        <v>113</v>
      </c>
      <c r="AH349" s="183">
        <v>1</v>
      </c>
      <c r="AI349" s="91"/>
      <c r="AP349" s="92"/>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row>
    <row r="350" spans="25:99" ht="15" customHeight="1">
      <c r="Y350" s="78"/>
      <c r="AE350" s="183" t="s">
        <v>262</v>
      </c>
      <c r="AF350" s="183" t="s">
        <v>211</v>
      </c>
      <c r="AG350" s="183" t="s">
        <v>118</v>
      </c>
      <c r="AH350" s="183">
        <v>1</v>
      </c>
      <c r="AI350" s="91"/>
      <c r="AP350" s="92"/>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row>
    <row r="351" spans="25:99" ht="15" customHeight="1">
      <c r="Y351" s="78"/>
      <c r="AE351" s="183" t="s">
        <v>334</v>
      </c>
      <c r="AF351" s="183" t="s">
        <v>172</v>
      </c>
      <c r="AG351" s="183" t="s">
        <v>118</v>
      </c>
      <c r="AH351" s="183">
        <v>1</v>
      </c>
      <c r="AI351" s="91"/>
      <c r="AP351" s="92"/>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row>
    <row r="352" spans="25:99" ht="15" customHeight="1">
      <c r="Y352" s="78"/>
      <c r="AE352" s="183" t="s">
        <v>701</v>
      </c>
      <c r="AF352" s="183" t="s">
        <v>172</v>
      </c>
      <c r="AG352" s="183" t="s">
        <v>118</v>
      </c>
      <c r="AH352" s="183">
        <v>1</v>
      </c>
      <c r="AI352" s="91"/>
      <c r="AP352" s="92"/>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row>
    <row r="353" spans="25:99" ht="15" customHeight="1">
      <c r="Y353" s="78"/>
      <c r="AE353" s="183" t="s">
        <v>459</v>
      </c>
      <c r="AF353" s="183" t="s">
        <v>172</v>
      </c>
      <c r="AG353" s="183" t="s">
        <v>118</v>
      </c>
      <c r="AH353" s="183">
        <v>1</v>
      </c>
      <c r="AI353" s="91"/>
      <c r="AP353" s="92"/>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row>
    <row r="354" spans="25:99" ht="15" customHeight="1">
      <c r="Y354" s="78"/>
      <c r="AE354" s="183" t="s">
        <v>414</v>
      </c>
      <c r="AF354" s="183" t="s">
        <v>172</v>
      </c>
      <c r="AG354" s="183" t="s">
        <v>118</v>
      </c>
      <c r="AH354" s="183">
        <v>1</v>
      </c>
      <c r="AI354" s="91"/>
      <c r="AP354" s="92"/>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row>
    <row r="355" spans="25:99" ht="15" customHeight="1">
      <c r="Y355" s="78"/>
      <c r="AE355" s="183" t="s">
        <v>896</v>
      </c>
      <c r="AF355" s="183" t="s">
        <v>126</v>
      </c>
      <c r="AG355" s="183" t="s">
        <v>657</v>
      </c>
      <c r="AH355" s="183">
        <v>1</v>
      </c>
      <c r="AI355" s="91"/>
      <c r="AP355" s="92"/>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row>
    <row r="356" spans="25:99" ht="15" customHeight="1">
      <c r="Y356" s="78"/>
      <c r="AE356" s="183" t="s">
        <v>607</v>
      </c>
      <c r="AF356" s="183" t="s">
        <v>126</v>
      </c>
      <c r="AG356" s="183" t="s">
        <v>657</v>
      </c>
      <c r="AH356" s="183">
        <v>1</v>
      </c>
      <c r="AI356" s="91"/>
      <c r="AP356" s="92"/>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row>
    <row r="357" spans="25:99" ht="15" customHeight="1">
      <c r="Y357" s="78"/>
      <c r="AE357" s="183" t="s">
        <v>402</v>
      </c>
      <c r="AF357" s="183" t="s">
        <v>172</v>
      </c>
      <c r="AG357" s="183" t="s">
        <v>118</v>
      </c>
      <c r="AH357" s="183">
        <v>1</v>
      </c>
      <c r="AI357" s="91"/>
      <c r="AP357" s="92"/>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row>
    <row r="358" spans="25:99" ht="15" customHeight="1">
      <c r="Y358" s="78"/>
      <c r="AE358" s="183" t="s">
        <v>1136</v>
      </c>
      <c r="AF358" s="183" t="s">
        <v>147</v>
      </c>
      <c r="AG358" s="183" t="s">
        <v>118</v>
      </c>
      <c r="AH358" s="183">
        <v>0.5</v>
      </c>
      <c r="AI358" s="91"/>
      <c r="AP358" s="92"/>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row>
    <row r="359" spans="25:99" ht="15" customHeight="1">
      <c r="Y359" s="78"/>
      <c r="AE359" s="183" t="s">
        <v>259</v>
      </c>
      <c r="AF359" s="183" t="s">
        <v>211</v>
      </c>
      <c r="AG359" s="183" t="s">
        <v>113</v>
      </c>
      <c r="AH359" s="183">
        <v>1</v>
      </c>
      <c r="AI359" s="91"/>
      <c r="AP359" s="92"/>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row>
    <row r="360" spans="25:99" ht="15" customHeight="1">
      <c r="Y360" s="78"/>
      <c r="AE360" s="205" t="s">
        <v>1150</v>
      </c>
      <c r="AF360" s="183"/>
      <c r="AG360" s="183"/>
      <c r="AH360" s="183"/>
      <c r="AI360" s="91"/>
      <c r="AP360" s="92"/>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row>
    <row r="361" spans="25:99" ht="15" customHeight="1">
      <c r="Y361" s="78"/>
      <c r="AE361" s="183" t="s">
        <v>897</v>
      </c>
      <c r="AF361" s="183" t="s">
        <v>126</v>
      </c>
      <c r="AG361" s="183" t="s">
        <v>657</v>
      </c>
      <c r="AH361" s="183">
        <v>1</v>
      </c>
      <c r="AI361" s="113"/>
      <c r="AP361" s="92"/>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row>
    <row r="362" spans="25:99" ht="15" customHeight="1">
      <c r="Y362" s="78"/>
      <c r="AE362" s="183" t="s">
        <v>702</v>
      </c>
      <c r="AF362" s="183" t="s">
        <v>126</v>
      </c>
      <c r="AG362" s="183" t="s">
        <v>657</v>
      </c>
      <c r="AH362" s="183">
        <v>1</v>
      </c>
      <c r="AI362" s="91"/>
      <c r="AP362" s="92"/>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row>
    <row r="363" spans="25:99" ht="15" customHeight="1">
      <c r="Y363" s="78"/>
      <c r="AE363" s="183" t="s">
        <v>438</v>
      </c>
      <c r="AF363" s="183" t="s">
        <v>172</v>
      </c>
      <c r="AG363" s="183" t="s">
        <v>118</v>
      </c>
      <c r="AH363" s="183">
        <v>1</v>
      </c>
      <c r="AI363" s="91"/>
      <c r="AP363" s="92"/>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row>
    <row r="364" spans="25:99" ht="15" customHeight="1">
      <c r="Y364" s="78"/>
      <c r="AE364" s="183" t="s">
        <v>275</v>
      </c>
      <c r="AF364" s="183" t="s">
        <v>211</v>
      </c>
      <c r="AG364" s="183" t="s">
        <v>113</v>
      </c>
      <c r="AH364" s="183">
        <v>1</v>
      </c>
      <c r="AI364" s="91"/>
      <c r="AP364" s="92"/>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row>
    <row r="365" spans="25:99" ht="15" customHeight="1">
      <c r="Y365" s="78"/>
      <c r="AE365" s="183" t="s">
        <v>204</v>
      </c>
      <c r="AF365" s="183" t="s">
        <v>172</v>
      </c>
      <c r="AG365" s="183" t="s">
        <v>113</v>
      </c>
      <c r="AH365" s="183">
        <v>0.5</v>
      </c>
      <c r="AI365" s="91"/>
      <c r="AP365" s="92"/>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row>
    <row r="366" spans="25:99" ht="15" customHeight="1">
      <c r="Y366" s="78"/>
      <c r="AE366" s="183" t="s">
        <v>703</v>
      </c>
      <c r="AF366" s="183" t="s">
        <v>211</v>
      </c>
      <c r="AG366" s="183" t="s">
        <v>118</v>
      </c>
      <c r="AH366" s="183">
        <v>1</v>
      </c>
      <c r="AI366" s="113"/>
      <c r="AP366" s="92"/>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row>
    <row r="367" spans="25:99" ht="15" customHeight="1">
      <c r="Y367" s="78"/>
      <c r="AE367" s="183" t="s">
        <v>898</v>
      </c>
      <c r="AF367" s="183" t="s">
        <v>172</v>
      </c>
      <c r="AG367" s="183" t="s">
        <v>118</v>
      </c>
      <c r="AH367" s="183">
        <v>1</v>
      </c>
      <c r="AI367" s="91"/>
      <c r="AP367" s="92"/>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row>
    <row r="368" spans="25:99" ht="15" customHeight="1">
      <c r="Y368" s="78"/>
      <c r="AE368" s="183" t="s">
        <v>430</v>
      </c>
      <c r="AF368" s="183" t="s">
        <v>172</v>
      </c>
      <c r="AG368" s="183" t="s">
        <v>686</v>
      </c>
      <c r="AH368" s="183">
        <v>1</v>
      </c>
      <c r="AI368" s="91"/>
      <c r="AP368" s="92"/>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row>
    <row r="369" spans="25:99" ht="15" customHeight="1">
      <c r="Y369" s="78"/>
      <c r="AE369" s="183" t="s">
        <v>899</v>
      </c>
      <c r="AF369" s="183" t="s">
        <v>211</v>
      </c>
      <c r="AG369" s="183" t="s">
        <v>113</v>
      </c>
      <c r="AH369" s="183">
        <v>1</v>
      </c>
      <c r="AI369" s="91"/>
      <c r="AP369" s="92"/>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row>
    <row r="370" spans="25:99" ht="15" customHeight="1">
      <c r="Y370" s="78"/>
      <c r="AE370" s="183" t="s">
        <v>1137</v>
      </c>
      <c r="AF370" s="183" t="s">
        <v>135</v>
      </c>
      <c r="AG370" s="183" t="s">
        <v>657</v>
      </c>
      <c r="AH370" s="183">
        <v>1</v>
      </c>
      <c r="AI370" s="91"/>
      <c r="AP370" s="92"/>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row>
    <row r="371" spans="25:99" ht="15" customHeight="1">
      <c r="Y371" s="78"/>
      <c r="AE371" s="183" t="s">
        <v>205</v>
      </c>
      <c r="AF371" s="183" t="s">
        <v>170</v>
      </c>
      <c r="AG371" s="183" t="s">
        <v>206</v>
      </c>
      <c r="AH371" s="183">
        <v>0.5</v>
      </c>
      <c r="AI371" s="91"/>
      <c r="AP371" s="92"/>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row>
    <row r="372" spans="25:99" ht="15" customHeight="1">
      <c r="Y372" s="78"/>
      <c r="AE372" s="183" t="s">
        <v>276</v>
      </c>
      <c r="AF372" s="183" t="s">
        <v>211</v>
      </c>
      <c r="AG372" s="183" t="s">
        <v>118</v>
      </c>
      <c r="AH372" s="183">
        <v>1</v>
      </c>
      <c r="AI372" s="91"/>
      <c r="AP372" s="92"/>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row>
    <row r="373" spans="25:99" ht="15" customHeight="1">
      <c r="Y373" s="78"/>
      <c r="AE373" s="183" t="s">
        <v>1138</v>
      </c>
      <c r="AF373" s="183" t="s">
        <v>126</v>
      </c>
      <c r="AG373" s="183" t="s">
        <v>657</v>
      </c>
      <c r="AH373" s="183">
        <v>1</v>
      </c>
      <c r="AI373" s="91"/>
      <c r="AP373" s="92"/>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row>
    <row r="374" spans="25:99" ht="15" customHeight="1">
      <c r="Y374" s="78"/>
      <c r="AE374" s="183" t="s">
        <v>266</v>
      </c>
      <c r="AF374" s="183" t="s">
        <v>211</v>
      </c>
      <c r="AG374" s="183" t="s">
        <v>118</v>
      </c>
      <c r="AH374" s="183">
        <v>1</v>
      </c>
      <c r="AI374" s="91"/>
      <c r="AP374" s="92"/>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row>
    <row r="375" spans="25:99" ht="15" customHeight="1">
      <c r="Y375" s="78"/>
      <c r="AE375" s="183" t="s">
        <v>400</v>
      </c>
      <c r="AF375" s="183" t="s">
        <v>172</v>
      </c>
      <c r="AG375" s="183" t="s">
        <v>118</v>
      </c>
      <c r="AH375" s="183">
        <v>1</v>
      </c>
      <c r="AI375" s="91"/>
      <c r="AP375" s="92"/>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row>
    <row r="376" spans="25:99" ht="15" customHeight="1">
      <c r="Y376" s="78"/>
      <c r="AE376" s="183" t="s">
        <v>287</v>
      </c>
      <c r="AF376" s="183" t="s">
        <v>135</v>
      </c>
      <c r="AG376" s="183" t="s">
        <v>118</v>
      </c>
      <c r="AH376" s="183">
        <v>0.25</v>
      </c>
      <c r="AI376" s="113"/>
      <c r="AP376" s="92"/>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row>
    <row r="377" spans="25:99" ht="15" customHeight="1">
      <c r="Y377" s="78"/>
      <c r="AE377" s="183" t="s">
        <v>705</v>
      </c>
      <c r="AF377" s="183" t="s">
        <v>202</v>
      </c>
      <c r="AG377" s="183" t="s">
        <v>113</v>
      </c>
      <c r="AH377" s="183">
        <v>1</v>
      </c>
      <c r="AI377" s="91"/>
      <c r="AP377" s="92"/>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row>
    <row r="378" spans="25:99" ht="15" customHeight="1">
      <c r="Y378" s="78"/>
      <c r="AE378" s="183" t="s">
        <v>1139</v>
      </c>
      <c r="AF378" s="183" t="s">
        <v>135</v>
      </c>
      <c r="AG378" s="183" t="s">
        <v>657</v>
      </c>
      <c r="AH378" s="183">
        <v>1</v>
      </c>
      <c r="AI378" s="91"/>
      <c r="AP378" s="92"/>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row>
    <row r="379" spans="25:42" ht="15" customHeight="1">
      <c r="Y379" s="78"/>
      <c r="AE379" s="183" t="s">
        <v>260</v>
      </c>
      <c r="AF379" s="183" t="s">
        <v>211</v>
      </c>
      <c r="AG379" s="183" t="s">
        <v>118</v>
      </c>
      <c r="AH379" s="183">
        <v>1</v>
      </c>
      <c r="AI379" s="91"/>
      <c r="AP379" s="92"/>
    </row>
    <row r="380" spans="25:42" ht="15" customHeight="1">
      <c r="Y380" s="78"/>
      <c r="AE380" s="183" t="s">
        <v>261</v>
      </c>
      <c r="AF380" s="183" t="s">
        <v>279</v>
      </c>
      <c r="AG380" s="183" t="s">
        <v>113</v>
      </c>
      <c r="AH380" s="183">
        <v>1</v>
      </c>
      <c r="AI380" s="91"/>
      <c r="AP380" s="92"/>
    </row>
    <row r="381" spans="25:42" ht="15" customHeight="1">
      <c r="Y381" s="78"/>
      <c r="AE381" s="183" t="s">
        <v>611</v>
      </c>
      <c r="AF381" s="183" t="s">
        <v>126</v>
      </c>
      <c r="AG381" s="183" t="s">
        <v>657</v>
      </c>
      <c r="AH381" s="183">
        <v>1</v>
      </c>
      <c r="AI381" s="91"/>
      <c r="AP381" s="92"/>
    </row>
    <row r="382" spans="25:42" ht="15" customHeight="1">
      <c r="Y382" s="78"/>
      <c r="AE382" s="183" t="s">
        <v>434</v>
      </c>
      <c r="AF382" s="183" t="s">
        <v>126</v>
      </c>
      <c r="AG382" s="183" t="s">
        <v>657</v>
      </c>
      <c r="AH382" s="183">
        <v>1</v>
      </c>
      <c r="AI382" s="91"/>
      <c r="AP382" s="92"/>
    </row>
    <row r="383" spans="25:42" ht="15" customHeight="1">
      <c r="Y383" s="78"/>
      <c r="AE383" s="183" t="s">
        <v>425</v>
      </c>
      <c r="AF383" s="183" t="s">
        <v>172</v>
      </c>
      <c r="AG383" s="183" t="s">
        <v>118</v>
      </c>
      <c r="AH383" s="183">
        <v>1</v>
      </c>
      <c r="AI383" s="91"/>
      <c r="AP383" s="92"/>
    </row>
    <row r="384" spans="25:42" ht="15" customHeight="1">
      <c r="Y384" s="78"/>
      <c r="AE384" s="183" t="s">
        <v>302</v>
      </c>
      <c r="AF384" s="183" t="s">
        <v>172</v>
      </c>
      <c r="AG384" s="183" t="s">
        <v>113</v>
      </c>
      <c r="AH384" s="183">
        <v>1</v>
      </c>
      <c r="AI384" s="91"/>
      <c r="AP384" s="92"/>
    </row>
    <row r="385" spans="25:42" ht="15" customHeight="1">
      <c r="Y385" s="78"/>
      <c r="AE385" s="183" t="s">
        <v>301</v>
      </c>
      <c r="AF385" s="183" t="s">
        <v>172</v>
      </c>
      <c r="AG385" s="183" t="s">
        <v>118</v>
      </c>
      <c r="AH385" s="183">
        <v>0.5</v>
      </c>
      <c r="AI385" s="91"/>
      <c r="AP385" s="92"/>
    </row>
    <row r="386" spans="25:42" ht="15" customHeight="1">
      <c r="Y386" s="78"/>
      <c r="AE386" s="183" t="s">
        <v>320</v>
      </c>
      <c r="AF386" s="183" t="s">
        <v>170</v>
      </c>
      <c r="AG386" s="183" t="s">
        <v>113</v>
      </c>
      <c r="AH386" s="183">
        <v>1</v>
      </c>
      <c r="AI386" s="91"/>
      <c r="AP386" s="92"/>
    </row>
    <row r="387" spans="25:42" ht="15" customHeight="1">
      <c r="Y387" s="78"/>
      <c r="AE387" s="183" t="s">
        <v>299</v>
      </c>
      <c r="AF387" s="183" t="s">
        <v>172</v>
      </c>
      <c r="AG387" s="183" t="s">
        <v>118</v>
      </c>
      <c r="AH387" s="183">
        <v>1</v>
      </c>
      <c r="AI387" s="91"/>
      <c r="AP387" s="92"/>
    </row>
    <row r="388" spans="25:42" ht="15" customHeight="1">
      <c r="Y388" s="78"/>
      <c r="AE388" s="183" t="s">
        <v>375</v>
      </c>
      <c r="AF388" s="183" t="s">
        <v>172</v>
      </c>
      <c r="AG388" s="183" t="s">
        <v>113</v>
      </c>
      <c r="AH388" s="183">
        <v>1</v>
      </c>
      <c r="AI388" s="91"/>
      <c r="AP388" s="92"/>
    </row>
    <row r="389" spans="25:42" ht="15" customHeight="1">
      <c r="Y389" s="78"/>
      <c r="AE389" s="183" t="s">
        <v>1140</v>
      </c>
      <c r="AF389" s="183" t="s">
        <v>497</v>
      </c>
      <c r="AG389" s="183" t="s">
        <v>657</v>
      </c>
      <c r="AH389" s="183">
        <v>1</v>
      </c>
      <c r="AI389" s="91"/>
      <c r="AP389" s="92"/>
    </row>
    <row r="390" spans="25:42" ht="15" customHeight="1">
      <c r="Y390" s="78"/>
      <c r="AE390" s="183" t="s">
        <v>706</v>
      </c>
      <c r="AF390" s="183" t="s">
        <v>147</v>
      </c>
      <c r="AG390" s="183" t="s">
        <v>118</v>
      </c>
      <c r="AH390" s="183">
        <v>0.5</v>
      </c>
      <c r="AI390" s="91"/>
      <c r="AP390" s="92"/>
    </row>
    <row r="391" spans="25:42" ht="15" customHeight="1">
      <c r="Y391" s="78"/>
      <c r="AE391" s="183" t="s">
        <v>1141</v>
      </c>
      <c r="AF391" s="183" t="s">
        <v>211</v>
      </c>
      <c r="AG391" s="183" t="s">
        <v>118</v>
      </c>
      <c r="AH391" s="183">
        <v>1</v>
      </c>
      <c r="AI391" s="91"/>
      <c r="AP391" s="92"/>
    </row>
    <row r="392" spans="25:42" ht="15" customHeight="1">
      <c r="Y392" s="78"/>
      <c r="AE392" s="183" t="s">
        <v>350</v>
      </c>
      <c r="AF392" s="183" t="s">
        <v>172</v>
      </c>
      <c r="AG392" s="183" t="s">
        <v>118</v>
      </c>
      <c r="AH392" s="183">
        <v>1</v>
      </c>
      <c r="AI392" s="91"/>
      <c r="AP392" s="92"/>
    </row>
    <row r="393" spans="25:42" ht="15" customHeight="1">
      <c r="Y393" s="78"/>
      <c r="AE393" s="183" t="s">
        <v>900</v>
      </c>
      <c r="AF393" s="183" t="s">
        <v>147</v>
      </c>
      <c r="AG393" s="183" t="s">
        <v>118</v>
      </c>
      <c r="AH393" s="183">
        <v>0.25</v>
      </c>
      <c r="AI393" s="91"/>
      <c r="AP393" s="92"/>
    </row>
    <row r="394" spans="25:42" ht="15" customHeight="1">
      <c r="Y394" s="78"/>
      <c r="AE394" s="183" t="s">
        <v>333</v>
      </c>
      <c r="AF394" s="183" t="s">
        <v>172</v>
      </c>
      <c r="AG394" s="183" t="s">
        <v>118</v>
      </c>
      <c r="AH394" s="183">
        <v>1</v>
      </c>
      <c r="AI394" s="91"/>
      <c r="AP394" s="92"/>
    </row>
    <row r="395" spans="25:42" ht="15" customHeight="1">
      <c r="Y395" s="78"/>
      <c r="AE395" s="183" t="s">
        <v>347</v>
      </c>
      <c r="AF395" s="183" t="s">
        <v>172</v>
      </c>
      <c r="AG395" s="183" t="s">
        <v>118</v>
      </c>
      <c r="AH395" s="183">
        <v>1</v>
      </c>
      <c r="AI395" s="91"/>
      <c r="AP395" s="92"/>
    </row>
    <row r="396" spans="25:42" ht="15" customHeight="1">
      <c r="Y396" s="78"/>
      <c r="AE396" s="183" t="s">
        <v>388</v>
      </c>
      <c r="AF396" s="183" t="s">
        <v>172</v>
      </c>
      <c r="AG396" s="183" t="s">
        <v>118</v>
      </c>
      <c r="AH396" s="183">
        <v>1</v>
      </c>
      <c r="AI396" s="91"/>
      <c r="AP396" s="92"/>
    </row>
    <row r="397" spans="25:42" ht="15" customHeight="1">
      <c r="Y397" s="78"/>
      <c r="AE397" s="183" t="s">
        <v>1142</v>
      </c>
      <c r="AF397" s="183" t="s">
        <v>147</v>
      </c>
      <c r="AG397" s="183" t="s">
        <v>118</v>
      </c>
      <c r="AH397" s="183">
        <v>0.25</v>
      </c>
      <c r="AI397" s="91"/>
      <c r="AP397" s="92"/>
    </row>
    <row r="398" spans="25:42" ht="15" customHeight="1">
      <c r="Y398" s="78"/>
      <c r="AE398" s="183" t="s">
        <v>189</v>
      </c>
      <c r="AF398" s="183" t="s">
        <v>147</v>
      </c>
      <c r="AG398" s="183" t="s">
        <v>118</v>
      </c>
      <c r="AH398" s="183">
        <v>0.5</v>
      </c>
      <c r="AI398" s="91"/>
      <c r="AP398" s="92"/>
    </row>
    <row r="399" spans="25:42" ht="15" customHeight="1">
      <c r="Y399" s="78"/>
      <c r="AE399" s="183" t="s">
        <v>322</v>
      </c>
      <c r="AF399" s="183" t="s">
        <v>172</v>
      </c>
      <c r="AG399" s="183" t="s">
        <v>118</v>
      </c>
      <c r="AH399" s="183">
        <v>1</v>
      </c>
      <c r="AI399" s="91"/>
      <c r="AP399" s="92"/>
    </row>
    <row r="400" spans="25:42" ht="15" customHeight="1">
      <c r="Y400" s="78"/>
      <c r="AE400" s="183" t="s">
        <v>1143</v>
      </c>
      <c r="AF400" s="183" t="s">
        <v>147</v>
      </c>
      <c r="AG400" s="183" t="s">
        <v>118</v>
      </c>
      <c r="AH400" s="183">
        <v>0.5</v>
      </c>
      <c r="AI400" s="91"/>
      <c r="AP400" s="92"/>
    </row>
    <row r="401" spans="25:42" ht="15" customHeight="1">
      <c r="Y401" s="78"/>
      <c r="AE401" s="183" t="s">
        <v>331</v>
      </c>
      <c r="AF401" s="183" t="s">
        <v>172</v>
      </c>
      <c r="AG401" s="183" t="s">
        <v>118</v>
      </c>
      <c r="AH401" s="183">
        <v>1</v>
      </c>
      <c r="AI401" s="91"/>
      <c r="AP401" s="92"/>
    </row>
    <row r="402" spans="25:42" ht="15" customHeight="1">
      <c r="Y402" s="78"/>
      <c r="AE402" s="183" t="s">
        <v>355</v>
      </c>
      <c r="AF402" s="183" t="s">
        <v>170</v>
      </c>
      <c r="AG402" s="183" t="s">
        <v>707</v>
      </c>
      <c r="AH402" s="183">
        <v>1</v>
      </c>
      <c r="AI402" s="91"/>
      <c r="AP402" s="92"/>
    </row>
    <row r="403" spans="25:42" ht="15" customHeight="1">
      <c r="Y403" s="78"/>
      <c r="AE403" s="183" t="s">
        <v>373</v>
      </c>
      <c r="AF403" s="183" t="s">
        <v>172</v>
      </c>
      <c r="AG403" s="183" t="s">
        <v>118</v>
      </c>
      <c r="AH403" s="183">
        <v>1</v>
      </c>
      <c r="AI403" s="91"/>
      <c r="AP403" s="92"/>
    </row>
    <row r="404" spans="25:42" ht="15" customHeight="1">
      <c r="Y404" s="78"/>
      <c r="AE404" s="183" t="s">
        <v>708</v>
      </c>
      <c r="AF404" s="183" t="s">
        <v>172</v>
      </c>
      <c r="AG404" s="183" t="s">
        <v>118</v>
      </c>
      <c r="AH404" s="183">
        <v>1</v>
      </c>
      <c r="AI404" s="91"/>
      <c r="AP404" s="92"/>
    </row>
    <row r="405" spans="25:42" ht="15" customHeight="1">
      <c r="Y405" s="78"/>
      <c r="AE405" s="183" t="s">
        <v>369</v>
      </c>
      <c r="AF405" s="183" t="s">
        <v>172</v>
      </c>
      <c r="AG405" s="183" t="s">
        <v>118</v>
      </c>
      <c r="AH405" s="183">
        <v>1</v>
      </c>
      <c r="AI405" s="91"/>
      <c r="AP405" s="92"/>
    </row>
    <row r="406" spans="25:42" ht="15" customHeight="1">
      <c r="Y406" s="78"/>
      <c r="AE406" s="183" t="s">
        <v>289</v>
      </c>
      <c r="AF406" s="183" t="s">
        <v>279</v>
      </c>
      <c r="AG406" s="183" t="s">
        <v>118</v>
      </c>
      <c r="AH406" s="183">
        <v>1</v>
      </c>
      <c r="AI406" s="91"/>
      <c r="AP406" s="92"/>
    </row>
    <row r="407" spans="25:42" ht="15" customHeight="1">
      <c r="Y407" s="78"/>
      <c r="AE407" s="183" t="s">
        <v>709</v>
      </c>
      <c r="AF407" s="183" t="s">
        <v>172</v>
      </c>
      <c r="AG407" s="183" t="s">
        <v>118</v>
      </c>
      <c r="AH407" s="183">
        <v>1</v>
      </c>
      <c r="AI407" s="91"/>
      <c r="AP407" s="92"/>
    </row>
    <row r="408" spans="25:42" ht="15" customHeight="1">
      <c r="Y408" s="78"/>
      <c r="AE408" s="183" t="s">
        <v>440</v>
      </c>
      <c r="AF408" s="183" t="s">
        <v>172</v>
      </c>
      <c r="AG408" s="183" t="s">
        <v>118</v>
      </c>
      <c r="AH408" s="183">
        <v>1</v>
      </c>
      <c r="AI408" s="91"/>
      <c r="AP408" s="92"/>
    </row>
    <row r="409" spans="25:42" ht="15" customHeight="1">
      <c r="Y409" s="78"/>
      <c r="AE409" s="183" t="s">
        <v>210</v>
      </c>
      <c r="AF409" s="183" t="s">
        <v>147</v>
      </c>
      <c r="AG409" s="183" t="s">
        <v>118</v>
      </c>
      <c r="AH409" s="183">
        <v>0.75</v>
      </c>
      <c r="AI409" s="91"/>
      <c r="AP409" s="92"/>
    </row>
    <row r="410" spans="25:42" ht="15" customHeight="1">
      <c r="Y410" s="78"/>
      <c r="AE410" s="183" t="s">
        <v>367</v>
      </c>
      <c r="AF410" s="183" t="s">
        <v>172</v>
      </c>
      <c r="AG410" s="183" t="s">
        <v>118</v>
      </c>
      <c r="AH410" s="183">
        <v>1</v>
      </c>
      <c r="AI410" s="91"/>
      <c r="AP410" s="92"/>
    </row>
    <row r="411" spans="25:42" ht="15" customHeight="1">
      <c r="Y411" s="78"/>
      <c r="AE411" s="183" t="s">
        <v>1144</v>
      </c>
      <c r="AF411" s="183" t="s">
        <v>147</v>
      </c>
      <c r="AG411" s="183" t="s">
        <v>113</v>
      </c>
      <c r="AH411" s="183">
        <v>0.5</v>
      </c>
      <c r="AI411" s="91"/>
      <c r="AP411" s="92"/>
    </row>
    <row r="412" spans="25:42" ht="15" customHeight="1">
      <c r="Y412" s="78"/>
      <c r="AE412" s="183" t="s">
        <v>710</v>
      </c>
      <c r="AF412" s="183" t="s">
        <v>172</v>
      </c>
      <c r="AG412" s="183" t="s">
        <v>118</v>
      </c>
      <c r="AH412" s="183">
        <v>1</v>
      </c>
      <c r="AI412" s="91"/>
      <c r="AP412" s="92"/>
    </row>
    <row r="413" spans="25:42" ht="15" customHeight="1">
      <c r="Y413" s="78"/>
      <c r="AE413" s="183" t="s">
        <v>201</v>
      </c>
      <c r="AF413" s="183" t="s">
        <v>112</v>
      </c>
      <c r="AG413" s="183" t="s">
        <v>132</v>
      </c>
      <c r="AH413" s="183">
        <v>0.5</v>
      </c>
      <c r="AI413" s="91"/>
      <c r="AP413" s="92"/>
    </row>
    <row r="414" spans="25:42" ht="15" customHeight="1">
      <c r="Y414" s="78"/>
      <c r="AE414" s="183" t="s">
        <v>711</v>
      </c>
      <c r="AF414" s="183" t="s">
        <v>126</v>
      </c>
      <c r="AG414" s="183" t="s">
        <v>657</v>
      </c>
      <c r="AH414" s="183">
        <v>1</v>
      </c>
      <c r="AI414" s="91"/>
      <c r="AP414" s="92"/>
    </row>
    <row r="415" spans="25:42" ht="15" customHeight="1">
      <c r="Y415" s="78"/>
      <c r="AE415" s="183" t="s">
        <v>901</v>
      </c>
      <c r="AF415" s="183" t="s">
        <v>172</v>
      </c>
      <c r="AG415" s="183" t="s">
        <v>118</v>
      </c>
      <c r="AH415" s="183">
        <v>1</v>
      </c>
      <c r="AI415" s="91"/>
      <c r="AP415" s="92"/>
    </row>
    <row r="416" spans="25:42" ht="15" customHeight="1">
      <c r="Y416" s="78"/>
      <c r="AE416" s="183" t="s">
        <v>712</v>
      </c>
      <c r="AF416" s="183" t="s">
        <v>126</v>
      </c>
      <c r="AG416" s="183" t="s">
        <v>657</v>
      </c>
      <c r="AH416" s="183">
        <v>1</v>
      </c>
      <c r="AI416" s="91"/>
      <c r="AP416" s="92"/>
    </row>
    <row r="417" spans="25:42" ht="15" customHeight="1">
      <c r="Y417" s="78"/>
      <c r="AE417" s="183" t="s">
        <v>164</v>
      </c>
      <c r="AF417" s="183" t="s">
        <v>147</v>
      </c>
      <c r="AG417" s="183" t="s">
        <v>118</v>
      </c>
      <c r="AH417" s="183">
        <v>0.25</v>
      </c>
      <c r="AI417" s="91"/>
      <c r="AP417" s="92"/>
    </row>
    <row r="418" spans="25:42" ht="15" customHeight="1">
      <c r="Y418" s="78"/>
      <c r="AE418" s="183" t="s">
        <v>713</v>
      </c>
      <c r="AF418" s="183" t="s">
        <v>172</v>
      </c>
      <c r="AG418" s="183" t="s">
        <v>118</v>
      </c>
      <c r="AH418" s="183">
        <v>1</v>
      </c>
      <c r="AI418" s="91"/>
      <c r="AP418" s="92"/>
    </row>
    <row r="419" spans="25:42" ht="15" customHeight="1">
      <c r="Y419" s="78"/>
      <c r="AE419" s="183" t="s">
        <v>226</v>
      </c>
      <c r="AF419" s="183" t="s">
        <v>172</v>
      </c>
      <c r="AG419" s="183" t="s">
        <v>113</v>
      </c>
      <c r="AH419" s="183">
        <v>1</v>
      </c>
      <c r="AI419" s="91"/>
      <c r="AP419" s="92"/>
    </row>
    <row r="420" spans="25:42" ht="15" customHeight="1">
      <c r="Y420" s="78"/>
      <c r="AE420" s="183" t="s">
        <v>213</v>
      </c>
      <c r="AF420" s="183" t="s">
        <v>147</v>
      </c>
      <c r="AG420" s="183" t="s">
        <v>118</v>
      </c>
      <c r="AH420" s="183">
        <v>0.75</v>
      </c>
      <c r="AI420" s="91"/>
      <c r="AP420" s="92"/>
    </row>
    <row r="421" spans="25:42" ht="15" customHeight="1">
      <c r="Y421" s="78"/>
      <c r="AE421" s="183" t="s">
        <v>714</v>
      </c>
      <c r="AF421" s="183" t="s">
        <v>147</v>
      </c>
      <c r="AG421" s="183" t="s">
        <v>113</v>
      </c>
      <c r="AH421" s="183">
        <v>0.25</v>
      </c>
      <c r="AI421" s="91"/>
      <c r="AP421" s="92"/>
    </row>
    <row r="422" spans="25:42" ht="15" customHeight="1">
      <c r="Y422" s="78"/>
      <c r="AE422" s="183" t="s">
        <v>715</v>
      </c>
      <c r="AF422" s="183" t="s">
        <v>172</v>
      </c>
      <c r="AG422" s="183" t="s">
        <v>118</v>
      </c>
      <c r="AH422" s="183">
        <v>1</v>
      </c>
      <c r="AI422" s="91"/>
      <c r="AP422" s="92"/>
    </row>
    <row r="423" spans="25:42" ht="15" customHeight="1">
      <c r="Y423" s="78"/>
      <c r="AE423" s="183" t="s">
        <v>321</v>
      </c>
      <c r="AF423" s="183" t="s">
        <v>172</v>
      </c>
      <c r="AG423" s="183" t="s">
        <v>113</v>
      </c>
      <c r="AH423" s="183">
        <v>0.25</v>
      </c>
      <c r="AI423" s="91"/>
      <c r="AP423" s="92"/>
    </row>
    <row r="424" spans="25:42" ht="15" customHeight="1">
      <c r="Y424" s="78"/>
      <c r="AE424" s="183" t="s">
        <v>263</v>
      </c>
      <c r="AF424" s="183" t="s">
        <v>211</v>
      </c>
      <c r="AG424" s="183" t="s">
        <v>118</v>
      </c>
      <c r="AH424" s="183">
        <v>1</v>
      </c>
      <c r="AI424" s="91"/>
      <c r="AP424" s="92"/>
    </row>
    <row r="425" spans="25:35" ht="15">
      <c r="Y425" s="78"/>
      <c r="AE425" s="183" t="s">
        <v>163</v>
      </c>
      <c r="AF425" s="183" t="s">
        <v>211</v>
      </c>
      <c r="AG425" s="183" t="s">
        <v>113</v>
      </c>
      <c r="AH425" s="183">
        <v>1</v>
      </c>
      <c r="AI425" s="91"/>
    </row>
    <row r="426" spans="25:42" ht="15">
      <c r="Y426" s="78"/>
      <c r="AE426" s="183" t="s">
        <v>1145</v>
      </c>
      <c r="AF426" s="183" t="s">
        <v>115</v>
      </c>
      <c r="AG426" s="183" t="s">
        <v>132</v>
      </c>
      <c r="AH426" s="183">
        <v>0.25</v>
      </c>
      <c r="AP426" s="83"/>
    </row>
    <row r="427" spans="25:42" ht="15">
      <c r="Y427" s="78"/>
      <c r="AE427" s="183" t="s">
        <v>902</v>
      </c>
      <c r="AF427" s="183" t="s">
        <v>172</v>
      </c>
      <c r="AG427" s="183" t="s">
        <v>877</v>
      </c>
      <c r="AH427" s="183">
        <v>1</v>
      </c>
      <c r="AI427" s="82"/>
      <c r="AP427" s="83"/>
    </row>
    <row r="428" spans="25:42" ht="15">
      <c r="Y428" s="78"/>
      <c r="AE428" s="183" t="s">
        <v>239</v>
      </c>
      <c r="AF428" s="183" t="s">
        <v>211</v>
      </c>
      <c r="AG428" s="183" t="s">
        <v>118</v>
      </c>
      <c r="AH428" s="183">
        <v>1</v>
      </c>
      <c r="AI428" s="82"/>
      <c r="AP428" s="83"/>
    </row>
    <row r="429" spans="25:42" ht="15">
      <c r="Y429" s="78"/>
      <c r="AE429" s="183" t="s">
        <v>165</v>
      </c>
      <c r="AF429" s="183" t="s">
        <v>147</v>
      </c>
      <c r="AG429" s="183" t="s">
        <v>113</v>
      </c>
      <c r="AH429" s="183">
        <v>0.25</v>
      </c>
      <c r="AI429" s="82"/>
      <c r="AP429" s="83"/>
    </row>
    <row r="430" spans="25:42" ht="15">
      <c r="Y430" s="78"/>
      <c r="AE430" s="183" t="s">
        <v>286</v>
      </c>
      <c r="AF430" s="183" t="s">
        <v>279</v>
      </c>
      <c r="AG430" s="183" t="s">
        <v>113</v>
      </c>
      <c r="AH430" s="183">
        <v>1</v>
      </c>
      <c r="AI430" s="82"/>
      <c r="AP430" s="83"/>
    </row>
    <row r="431" spans="25:42" ht="15">
      <c r="Y431" s="78"/>
      <c r="AE431" s="183" t="s">
        <v>717</v>
      </c>
      <c r="AF431" s="183" t="s">
        <v>172</v>
      </c>
      <c r="AG431" s="183" t="s">
        <v>686</v>
      </c>
      <c r="AH431" s="183">
        <v>1</v>
      </c>
      <c r="AI431" s="82"/>
      <c r="AP431" s="83"/>
    </row>
    <row r="432" spans="25:42" ht="15">
      <c r="Y432" s="78"/>
      <c r="AE432" s="183" t="s">
        <v>903</v>
      </c>
      <c r="AF432" s="183" t="s">
        <v>126</v>
      </c>
      <c r="AG432" s="183" t="s">
        <v>657</v>
      </c>
      <c r="AH432" s="183">
        <v>1</v>
      </c>
      <c r="AI432" s="82"/>
      <c r="AP432" s="83"/>
    </row>
    <row r="433" spans="25:42" ht="15">
      <c r="Y433" s="78"/>
      <c r="AE433" s="183" t="s">
        <v>300</v>
      </c>
      <c r="AF433" s="183" t="s">
        <v>172</v>
      </c>
      <c r="AG433" s="183" t="s">
        <v>118</v>
      </c>
      <c r="AH433" s="183">
        <v>1</v>
      </c>
      <c r="AI433" s="82"/>
      <c r="AP433" s="83"/>
    </row>
    <row r="434" spans="25:42" ht="15">
      <c r="Y434" s="78"/>
      <c r="AE434" s="183" t="s">
        <v>389</v>
      </c>
      <c r="AF434" s="183" t="s">
        <v>172</v>
      </c>
      <c r="AG434" s="183" t="s">
        <v>118</v>
      </c>
      <c r="AH434" s="183">
        <v>1</v>
      </c>
      <c r="AI434" s="82"/>
      <c r="AP434" s="83"/>
    </row>
    <row r="435" spans="25:42" ht="15">
      <c r="Y435" s="78"/>
      <c r="AE435" s="183" t="s">
        <v>140</v>
      </c>
      <c r="AF435" s="183" t="s">
        <v>141</v>
      </c>
      <c r="AG435" s="183" t="s">
        <v>132</v>
      </c>
      <c r="AH435" s="183">
        <v>0.25</v>
      </c>
      <c r="AI435" s="82"/>
      <c r="AP435" s="83"/>
    </row>
    <row r="436" spans="25:42" ht="15">
      <c r="Y436" s="78"/>
      <c r="AE436" s="183" t="s">
        <v>313</v>
      </c>
      <c r="AF436" s="183" t="s">
        <v>172</v>
      </c>
      <c r="AG436" s="183" t="s">
        <v>118</v>
      </c>
      <c r="AH436" s="183">
        <v>1</v>
      </c>
      <c r="AI436" s="82"/>
      <c r="AP436" s="83"/>
    </row>
    <row r="437" spans="25:42" ht="15">
      <c r="Y437" s="78"/>
      <c r="AE437" s="183" t="s">
        <v>137</v>
      </c>
      <c r="AF437" s="183" t="s">
        <v>147</v>
      </c>
      <c r="AG437" s="183" t="s">
        <v>118</v>
      </c>
      <c r="AH437" s="183">
        <v>0.25</v>
      </c>
      <c r="AI437" s="82"/>
      <c r="AP437" s="83"/>
    </row>
    <row r="438" spans="25:42" ht="15">
      <c r="Y438" s="78"/>
      <c r="AE438" s="183" t="s">
        <v>351</v>
      </c>
      <c r="AF438" s="183" t="s">
        <v>172</v>
      </c>
      <c r="AG438" s="183" t="s">
        <v>118</v>
      </c>
      <c r="AH438" s="183">
        <v>1</v>
      </c>
      <c r="AI438" s="82"/>
      <c r="AP438" s="83"/>
    </row>
    <row r="439" spans="25:42" ht="15">
      <c r="Y439" s="78"/>
      <c r="AE439" s="183" t="s">
        <v>904</v>
      </c>
      <c r="AF439" s="183" t="s">
        <v>172</v>
      </c>
      <c r="AG439" s="183" t="s">
        <v>113</v>
      </c>
      <c r="AH439" s="183">
        <v>1</v>
      </c>
      <c r="AI439" s="82"/>
      <c r="AP439" s="83"/>
    </row>
    <row r="440" spans="25:42" ht="15">
      <c r="Y440" s="78"/>
      <c r="AE440" s="183" t="s">
        <v>1146</v>
      </c>
      <c r="AF440" s="183" t="s">
        <v>115</v>
      </c>
      <c r="AG440" s="183" t="s">
        <v>132</v>
      </c>
      <c r="AH440" s="183">
        <v>0.25</v>
      </c>
      <c r="AI440" s="82"/>
      <c r="AP440" s="83"/>
    </row>
    <row r="441" spans="25:42" ht="15">
      <c r="Y441" s="78"/>
      <c r="AE441" s="183" t="s">
        <v>273</v>
      </c>
      <c r="AF441" s="183" t="s">
        <v>211</v>
      </c>
      <c r="AG441" s="183" t="s">
        <v>118</v>
      </c>
      <c r="AH441" s="183">
        <v>1</v>
      </c>
      <c r="AI441" s="82"/>
      <c r="AP441" s="83"/>
    </row>
    <row r="442" spans="25:42" ht="15">
      <c r="Y442" s="78"/>
      <c r="AE442" s="183" t="s">
        <v>1147</v>
      </c>
      <c r="AF442" s="183" t="s">
        <v>115</v>
      </c>
      <c r="AG442" s="183" t="s">
        <v>132</v>
      </c>
      <c r="AH442" s="183">
        <v>0.25</v>
      </c>
      <c r="AI442" s="82"/>
      <c r="AP442" s="83"/>
    </row>
    <row r="443" spans="25:42" ht="15">
      <c r="Y443" s="78"/>
      <c r="AE443" s="183" t="s">
        <v>305</v>
      </c>
      <c r="AF443" s="183" t="s">
        <v>172</v>
      </c>
      <c r="AG443" s="183" t="s">
        <v>118</v>
      </c>
      <c r="AH443" s="183">
        <v>1</v>
      </c>
      <c r="AI443" s="82"/>
      <c r="AP443" s="83"/>
    </row>
    <row r="444" spans="25:42" ht="15">
      <c r="Y444" s="78"/>
      <c r="AE444" s="183" t="s">
        <v>460</v>
      </c>
      <c r="AF444" s="183" t="s">
        <v>172</v>
      </c>
      <c r="AG444" s="183" t="s">
        <v>118</v>
      </c>
      <c r="AH444" s="183">
        <v>1</v>
      </c>
      <c r="AI444" s="82"/>
      <c r="AP444" s="83"/>
    </row>
    <row r="445" spans="25:42" ht="15">
      <c r="Y445" s="78"/>
      <c r="AE445" s="183" t="s">
        <v>441</v>
      </c>
      <c r="AF445" s="183" t="s">
        <v>172</v>
      </c>
      <c r="AG445" s="183" t="s">
        <v>118</v>
      </c>
      <c r="AH445" s="183">
        <v>1</v>
      </c>
      <c r="AI445" s="82"/>
      <c r="AP445" s="83"/>
    </row>
    <row r="446" spans="25:42" ht="15">
      <c r="Y446" s="78"/>
      <c r="AE446" s="183" t="s">
        <v>282</v>
      </c>
      <c r="AF446" s="183" t="s">
        <v>279</v>
      </c>
      <c r="AG446" s="183" t="s">
        <v>118</v>
      </c>
      <c r="AH446" s="183">
        <v>1</v>
      </c>
      <c r="AI446" s="82"/>
      <c r="AP446" s="83"/>
    </row>
    <row r="447" spans="25:42" ht="15">
      <c r="Y447" s="78"/>
      <c r="AE447" s="183" t="s">
        <v>629</v>
      </c>
      <c r="AF447" s="183" t="s">
        <v>172</v>
      </c>
      <c r="AG447" s="183" t="s">
        <v>118</v>
      </c>
      <c r="AH447" s="183">
        <v>1</v>
      </c>
      <c r="AI447" s="82"/>
      <c r="AP447" s="83"/>
    </row>
    <row r="448" spans="25:42" ht="15">
      <c r="Y448" s="78"/>
      <c r="AE448" s="183" t="s">
        <v>498</v>
      </c>
      <c r="AF448" s="183" t="s">
        <v>126</v>
      </c>
      <c r="AG448" s="183" t="s">
        <v>657</v>
      </c>
      <c r="AH448" s="183">
        <v>1</v>
      </c>
      <c r="AI448" s="82"/>
      <c r="AP448" s="83"/>
    </row>
    <row r="449" spans="31:42" ht="15">
      <c r="AE449" s="183" t="s">
        <v>1148</v>
      </c>
      <c r="AF449" s="183" t="s">
        <v>147</v>
      </c>
      <c r="AG449" s="183" t="s">
        <v>118</v>
      </c>
      <c r="AH449" s="183">
        <v>0.5</v>
      </c>
      <c r="AI449" s="82"/>
      <c r="AP449" s="83"/>
    </row>
    <row r="450" spans="31:42" ht="15">
      <c r="AE450" s="183"/>
      <c r="AF450" s="183"/>
      <c r="AG450" s="183"/>
      <c r="AH450" s="183"/>
      <c r="AI450" s="82"/>
      <c r="AP450" s="83"/>
    </row>
    <row r="451" spans="35:42" ht="15">
      <c r="AI451" s="82"/>
      <c r="AP451" s="83"/>
    </row>
    <row r="452" spans="35:42" ht="15">
      <c r="AI452" s="82"/>
      <c r="AP452" s="83"/>
    </row>
    <row r="453" spans="35:42" ht="15">
      <c r="AI453" s="82"/>
      <c r="AP453" s="83"/>
    </row>
    <row r="454" spans="35:42" ht="15">
      <c r="AI454" s="82"/>
      <c r="AP454" s="83"/>
    </row>
    <row r="455" spans="35:42" ht="15">
      <c r="AI455" s="82"/>
      <c r="AP455" s="83"/>
    </row>
    <row r="456" spans="35:42" ht="15">
      <c r="AI456" s="82"/>
      <c r="AP456" s="83"/>
    </row>
    <row r="457" spans="35:42" ht="15">
      <c r="AI457" s="82"/>
      <c r="AP457" s="83"/>
    </row>
    <row r="458" spans="35:42" ht="15">
      <c r="AI458" s="82"/>
      <c r="AP458" s="83"/>
    </row>
    <row r="459" spans="35:42" ht="15">
      <c r="AI459" s="82"/>
      <c r="AP459" s="83"/>
    </row>
    <row r="460" spans="35:42" ht="15">
      <c r="AI460" s="82"/>
      <c r="AP460" s="83"/>
    </row>
    <row r="461" spans="35:42" ht="15">
      <c r="AI461" s="82"/>
      <c r="AP461" s="83"/>
    </row>
    <row r="462" spans="35:42" ht="15">
      <c r="AI462" s="82"/>
      <c r="AP462" s="83"/>
    </row>
    <row r="463" spans="35:42" ht="15">
      <c r="AI463" s="82"/>
      <c r="AP463" s="83"/>
    </row>
    <row r="464" spans="35:42" ht="15">
      <c r="AI464" s="82"/>
      <c r="AP464" s="83"/>
    </row>
    <row r="465" spans="35:42" ht="15">
      <c r="AI465" s="82"/>
      <c r="AP465" s="83"/>
    </row>
    <row r="466" spans="35:42" ht="15">
      <c r="AI466" s="82"/>
      <c r="AP466" s="83"/>
    </row>
    <row r="467" spans="35:42" ht="15">
      <c r="AI467" s="82"/>
      <c r="AP467" s="83"/>
    </row>
    <row r="468" spans="35:42" ht="15">
      <c r="AI468" s="82"/>
      <c r="AP468" s="83"/>
    </row>
    <row r="469" spans="35:42" ht="15">
      <c r="AI469" s="82"/>
      <c r="AP469" s="83"/>
    </row>
    <row r="470" spans="35:42" ht="15">
      <c r="AI470" s="82"/>
      <c r="AP470" s="83"/>
    </row>
    <row r="471" spans="35:42" ht="15">
      <c r="AI471" s="82"/>
      <c r="AP471" s="83"/>
    </row>
    <row r="472" spans="35:42" ht="15">
      <c r="AI472" s="82"/>
      <c r="AP472" s="83"/>
    </row>
    <row r="473" spans="35:42" ht="15">
      <c r="AI473" s="82"/>
      <c r="AP473" s="83"/>
    </row>
    <row r="474" spans="35:42" ht="15">
      <c r="AI474" s="82"/>
      <c r="AP474" s="83"/>
    </row>
    <row r="475" spans="35:42" ht="15">
      <c r="AI475" s="82"/>
      <c r="AP475" s="83"/>
    </row>
    <row r="476" spans="35:42" ht="15">
      <c r="AI476" s="82"/>
      <c r="AP476" s="83"/>
    </row>
    <row r="477" spans="35:42" ht="15">
      <c r="AI477" s="82"/>
      <c r="AP477" s="83"/>
    </row>
    <row r="478" spans="35:42" ht="15">
      <c r="AI478" s="82"/>
      <c r="AP478" s="83"/>
    </row>
    <row r="479" spans="35:42" ht="15">
      <c r="AI479" s="82"/>
      <c r="AP479" s="83"/>
    </row>
    <row r="480" spans="35:42" ht="15">
      <c r="AI480" s="82"/>
      <c r="AP480" s="83"/>
    </row>
    <row r="481" spans="35:42" ht="15">
      <c r="AI481" s="82"/>
      <c r="AP481" s="83"/>
    </row>
    <row r="482" spans="35:42" ht="15">
      <c r="AI482" s="82"/>
      <c r="AP482" s="83"/>
    </row>
    <row r="483" spans="35:42" ht="15">
      <c r="AI483" s="82"/>
      <c r="AP483" s="83"/>
    </row>
    <row r="484" spans="35:42" ht="15">
      <c r="AI484" s="82"/>
      <c r="AP484" s="83"/>
    </row>
    <row r="485" spans="35:42" ht="15">
      <c r="AI485" s="82"/>
      <c r="AP485" s="83"/>
    </row>
    <row r="486" spans="35:42" ht="15">
      <c r="AI486" s="82"/>
      <c r="AP486" s="83"/>
    </row>
    <row r="487" spans="35:42" ht="15">
      <c r="AI487" s="82"/>
      <c r="AP487" s="83"/>
    </row>
    <row r="488" spans="35:42" ht="15">
      <c r="AI488" s="82"/>
      <c r="AP488" s="83"/>
    </row>
    <row r="489" spans="35:42" ht="15">
      <c r="AI489" s="82"/>
      <c r="AP489" s="83"/>
    </row>
    <row r="490" spans="35:42" ht="15">
      <c r="AI490" s="82"/>
      <c r="AP490" s="83"/>
    </row>
    <row r="491" spans="35:42" ht="15">
      <c r="AI491" s="82"/>
      <c r="AP491" s="83"/>
    </row>
    <row r="492" spans="35:42" ht="15">
      <c r="AI492" s="82"/>
      <c r="AP492" s="83"/>
    </row>
    <row r="493" spans="35:42" ht="15">
      <c r="AI493" s="82"/>
      <c r="AP493" s="83"/>
    </row>
    <row r="494" spans="35:42" ht="15">
      <c r="AI494" s="82"/>
      <c r="AP494" s="83"/>
    </row>
    <row r="495" spans="35:42" ht="15">
      <c r="AI495" s="82"/>
      <c r="AP495" s="83"/>
    </row>
    <row r="496" spans="35:42" ht="15">
      <c r="AI496" s="82"/>
      <c r="AP496" s="83"/>
    </row>
    <row r="497" spans="35:42" ht="15">
      <c r="AI497" s="82"/>
      <c r="AP497" s="83"/>
    </row>
    <row r="498" spans="35:42" ht="15">
      <c r="AI498" s="82"/>
      <c r="AP498" s="83"/>
    </row>
    <row r="499" spans="35:42" ht="15">
      <c r="AI499" s="82"/>
      <c r="AP499" s="83"/>
    </row>
    <row r="500" spans="35:42" ht="15">
      <c r="AI500" s="82"/>
      <c r="AP500" s="83"/>
    </row>
    <row r="501" spans="35:42" ht="15">
      <c r="AI501" s="82"/>
      <c r="AP501" s="83"/>
    </row>
    <row r="502" spans="35:42" ht="15">
      <c r="AI502" s="82"/>
      <c r="AP502" s="83"/>
    </row>
    <row r="503" spans="35:42" ht="15">
      <c r="AI503" s="82"/>
      <c r="AP503" s="83"/>
    </row>
    <row r="504" spans="35:42" ht="15">
      <c r="AI504" s="82"/>
      <c r="AP504" s="83"/>
    </row>
    <row r="505" spans="35:42" ht="15">
      <c r="AI505" s="82"/>
      <c r="AP505" s="83"/>
    </row>
    <row r="506" spans="35:42" ht="15">
      <c r="AI506" s="82"/>
      <c r="AP506" s="83"/>
    </row>
    <row r="507" spans="35:42" ht="15">
      <c r="AI507" s="82"/>
      <c r="AP507" s="83"/>
    </row>
    <row r="508" spans="35:42" ht="15">
      <c r="AI508" s="82"/>
      <c r="AP508" s="83"/>
    </row>
    <row r="509" spans="35:42" ht="15">
      <c r="AI509" s="82"/>
      <c r="AP509" s="83"/>
    </row>
    <row r="510" spans="35:42" ht="15">
      <c r="AI510" s="82"/>
      <c r="AP510" s="83"/>
    </row>
    <row r="511" spans="35:42" ht="15">
      <c r="AI511" s="82"/>
      <c r="AP511" s="83"/>
    </row>
    <row r="512" spans="35:42" ht="15">
      <c r="AI512" s="82"/>
      <c r="AP512" s="83"/>
    </row>
    <row r="513" spans="35:42" ht="15">
      <c r="AI513" s="82"/>
      <c r="AP513" s="83"/>
    </row>
    <row r="514" spans="35:42" ht="15">
      <c r="AI514" s="82"/>
      <c r="AP514" s="83"/>
    </row>
    <row r="515" spans="35:42" ht="15">
      <c r="AI515" s="82"/>
      <c r="AP515" s="83"/>
    </row>
    <row r="516" spans="35:42" ht="15">
      <c r="AI516" s="82"/>
      <c r="AP516" s="83"/>
    </row>
    <row r="517" spans="35:42" ht="15">
      <c r="AI517" s="82"/>
      <c r="AP517" s="83"/>
    </row>
    <row r="518" spans="35:42" ht="15">
      <c r="AI518" s="82"/>
      <c r="AP518" s="83"/>
    </row>
    <row r="519" spans="35:42" ht="15">
      <c r="AI519" s="82"/>
      <c r="AP519" s="83"/>
    </row>
    <row r="520" spans="35:42" ht="15">
      <c r="AI520" s="82"/>
      <c r="AP520" s="83"/>
    </row>
    <row r="521" spans="35:42" ht="15">
      <c r="AI521" s="82"/>
      <c r="AP521" s="83"/>
    </row>
    <row r="522" spans="35:42" ht="15">
      <c r="AI522" s="82"/>
      <c r="AP522" s="83"/>
    </row>
    <row r="523" spans="35:42" ht="15">
      <c r="AI523" s="82"/>
      <c r="AP523" s="83"/>
    </row>
    <row r="524" spans="35:42" ht="15">
      <c r="AI524" s="82"/>
      <c r="AP524" s="83"/>
    </row>
    <row r="525" spans="35:42" ht="15">
      <c r="AI525" s="82"/>
      <c r="AP525" s="83"/>
    </row>
    <row r="526" spans="35:42" ht="15">
      <c r="AI526" s="82"/>
      <c r="AP526" s="83"/>
    </row>
    <row r="527" spans="35:42" ht="15">
      <c r="AI527" s="82"/>
      <c r="AP527" s="83"/>
    </row>
    <row r="528" spans="35:42" ht="15">
      <c r="AI528" s="82"/>
      <c r="AP528" s="83"/>
    </row>
    <row r="529" spans="35:42" ht="15">
      <c r="AI529" s="82"/>
      <c r="AP529" s="83"/>
    </row>
    <row r="530" spans="35:42" ht="15">
      <c r="AI530" s="82"/>
      <c r="AP530" s="83"/>
    </row>
    <row r="531" spans="35:42" ht="15">
      <c r="AI531" s="82"/>
      <c r="AP531" s="83"/>
    </row>
    <row r="532" spans="35:42" ht="15">
      <c r="AI532" s="82"/>
      <c r="AP532" s="83"/>
    </row>
    <row r="533" spans="35:42" ht="15">
      <c r="AI533" s="82"/>
      <c r="AP533" s="83"/>
    </row>
    <row r="534" spans="35:42" ht="15">
      <c r="AI534" s="82"/>
      <c r="AP534" s="83"/>
    </row>
    <row r="535" spans="35:42" ht="15">
      <c r="AI535" s="82"/>
      <c r="AP535" s="83"/>
    </row>
    <row r="536" spans="35:42" ht="15">
      <c r="AI536" s="82"/>
      <c r="AP536" s="83"/>
    </row>
    <row r="537" spans="35:42" ht="15">
      <c r="AI537" s="82"/>
      <c r="AP537" s="83"/>
    </row>
    <row r="538" spans="35:42" ht="15">
      <c r="AI538" s="82"/>
      <c r="AP538" s="83"/>
    </row>
    <row r="539" spans="35:42" ht="15">
      <c r="AI539" s="82"/>
      <c r="AP539" s="83"/>
    </row>
    <row r="540" spans="35:42" ht="15">
      <c r="AI540" s="82"/>
      <c r="AP540" s="83"/>
    </row>
    <row r="541" spans="35:42" ht="15">
      <c r="AI541" s="82"/>
      <c r="AP541" s="83"/>
    </row>
    <row r="542" spans="35:42" ht="15">
      <c r="AI542" s="82"/>
      <c r="AP542" s="83"/>
    </row>
    <row r="543" spans="35:42" ht="15">
      <c r="AI543" s="82"/>
      <c r="AP543" s="83"/>
    </row>
    <row r="544" spans="35:42" ht="15">
      <c r="AI544" s="82"/>
      <c r="AP544" s="83"/>
    </row>
    <row r="545" spans="35:42" ht="15">
      <c r="AI545" s="82"/>
      <c r="AP545" s="83"/>
    </row>
    <row r="546" spans="35:42" ht="15">
      <c r="AI546" s="82"/>
      <c r="AP546" s="83"/>
    </row>
    <row r="547" spans="35:42" ht="15">
      <c r="AI547" s="82"/>
      <c r="AP547" s="83"/>
    </row>
    <row r="548" spans="35:42" ht="15">
      <c r="AI548" s="82"/>
      <c r="AP548" s="83"/>
    </row>
    <row r="549" spans="35:42" ht="15">
      <c r="AI549" s="82"/>
      <c r="AP549" s="83"/>
    </row>
    <row r="550" spans="35:42" ht="15">
      <c r="AI550" s="82"/>
      <c r="AP550" s="83"/>
    </row>
    <row r="551" spans="35:42" ht="15">
      <c r="AI551" s="82"/>
      <c r="AP551" s="83"/>
    </row>
    <row r="552" spans="35:42" ht="15">
      <c r="AI552" s="82"/>
      <c r="AP552" s="83"/>
    </row>
    <row r="553" spans="35:42" ht="15">
      <c r="AI553" s="82"/>
      <c r="AP553" s="83"/>
    </row>
    <row r="554" spans="35:42" ht="15">
      <c r="AI554" s="82"/>
      <c r="AP554" s="83"/>
    </row>
    <row r="555" spans="35:42" ht="15">
      <c r="AI555" s="82"/>
      <c r="AP555" s="83"/>
    </row>
    <row r="556" spans="35:42" ht="15">
      <c r="AI556" s="82"/>
      <c r="AP556" s="83"/>
    </row>
    <row r="557" spans="35:42" ht="15">
      <c r="AI557" s="82"/>
      <c r="AP557" s="83"/>
    </row>
    <row r="558" spans="35:42" ht="15">
      <c r="AI558" s="82"/>
      <c r="AP558" s="83"/>
    </row>
    <row r="559" spans="35:42" ht="15">
      <c r="AI559" s="82"/>
      <c r="AP559" s="83"/>
    </row>
    <row r="560" spans="35:42" ht="15">
      <c r="AI560" s="82"/>
      <c r="AP560" s="83"/>
    </row>
    <row r="561" spans="35:42" ht="15">
      <c r="AI561" s="82"/>
      <c r="AP561" s="83"/>
    </row>
    <row r="562" spans="35:42" ht="15">
      <c r="AI562" s="82"/>
      <c r="AP562" s="83"/>
    </row>
    <row r="563" spans="35:42" ht="15">
      <c r="AI563" s="82"/>
      <c r="AP563" s="83"/>
    </row>
    <row r="564" spans="35:42" ht="15">
      <c r="AI564" s="82"/>
      <c r="AP564" s="83"/>
    </row>
    <row r="565" spans="35:42" ht="15">
      <c r="AI565" s="82"/>
      <c r="AP565" s="83"/>
    </row>
    <row r="566" spans="35:42" ht="15">
      <c r="AI566" s="82"/>
      <c r="AP566" s="83"/>
    </row>
    <row r="567" spans="35:42" ht="15">
      <c r="AI567" s="82"/>
      <c r="AP567" s="83"/>
    </row>
    <row r="568" spans="35:42" ht="15">
      <c r="AI568" s="82"/>
      <c r="AP568" s="83"/>
    </row>
    <row r="569" spans="35:42" ht="15">
      <c r="AI569" s="82"/>
      <c r="AP569" s="83"/>
    </row>
    <row r="570" spans="35:42" ht="15">
      <c r="AI570" s="82"/>
      <c r="AP570" s="83"/>
    </row>
    <row r="571" spans="35:42" ht="15">
      <c r="AI571" s="82"/>
      <c r="AP571" s="83"/>
    </row>
    <row r="572" spans="35:42" ht="15">
      <c r="AI572" s="82"/>
      <c r="AP572" s="83"/>
    </row>
    <row r="573" spans="35:42" ht="15">
      <c r="AI573" s="82"/>
      <c r="AP573" s="83"/>
    </row>
    <row r="574" spans="35:42" ht="15">
      <c r="AI574" s="82"/>
      <c r="AP574" s="83"/>
    </row>
    <row r="575" spans="35:42" ht="15">
      <c r="AI575" s="82"/>
      <c r="AP575" s="83"/>
    </row>
    <row r="576" spans="35:42" ht="15">
      <c r="AI576" s="82"/>
      <c r="AP576" s="83"/>
    </row>
    <row r="577" spans="35:42" ht="15">
      <c r="AI577" s="82"/>
      <c r="AP577" s="83"/>
    </row>
    <row r="578" spans="35:42" ht="15">
      <c r="AI578" s="82"/>
      <c r="AP578" s="83"/>
    </row>
    <row r="579" spans="35:42" ht="15">
      <c r="AI579" s="82"/>
      <c r="AP579" s="83"/>
    </row>
    <row r="580" spans="35:42" ht="15">
      <c r="AI580" s="82"/>
      <c r="AP580" s="83"/>
    </row>
    <row r="581" spans="35:42" ht="15">
      <c r="AI581" s="82"/>
      <c r="AP581" s="83"/>
    </row>
    <row r="582" spans="35:42" ht="15">
      <c r="AI582" s="82"/>
      <c r="AP582" s="83"/>
    </row>
    <row r="583" spans="35:42" ht="15">
      <c r="AI583" s="82"/>
      <c r="AP583" s="83"/>
    </row>
    <row r="584" spans="35:42" ht="15">
      <c r="AI584" s="82"/>
      <c r="AP584" s="83"/>
    </row>
    <row r="585" spans="35:42" ht="15">
      <c r="AI585" s="82"/>
      <c r="AP585" s="83"/>
    </row>
    <row r="586" spans="35:42" ht="15">
      <c r="AI586" s="82"/>
      <c r="AP586" s="83"/>
    </row>
    <row r="587" spans="35:42" ht="15">
      <c r="AI587" s="82"/>
      <c r="AP587" s="83"/>
    </row>
    <row r="588" spans="35:42" ht="15">
      <c r="AI588" s="82"/>
      <c r="AP588" s="83"/>
    </row>
    <row r="589" spans="35:42" ht="15">
      <c r="AI589" s="82"/>
      <c r="AP589" s="83"/>
    </row>
    <row r="590" spans="35:42" ht="15">
      <c r="AI590" s="82"/>
      <c r="AP590" s="83"/>
    </row>
    <row r="591" spans="35:42" ht="15">
      <c r="AI591" s="82"/>
      <c r="AP591" s="83"/>
    </row>
    <row r="592" spans="35:42" ht="15">
      <c r="AI592" s="82"/>
      <c r="AP592" s="83"/>
    </row>
    <row r="593" spans="35:42" ht="15">
      <c r="AI593" s="82"/>
      <c r="AP593" s="83"/>
    </row>
    <row r="594" spans="35:42" ht="15">
      <c r="AI594" s="82"/>
      <c r="AP594" s="83"/>
    </row>
    <row r="595" spans="35:42" ht="15">
      <c r="AI595" s="82"/>
      <c r="AP595" s="83"/>
    </row>
    <row r="596" spans="35:42" ht="15">
      <c r="AI596" s="82"/>
      <c r="AP596" s="83"/>
    </row>
    <row r="597" spans="35:42" ht="15">
      <c r="AI597" s="82"/>
      <c r="AP597" s="83"/>
    </row>
    <row r="598" spans="35:42" ht="15">
      <c r="AI598" s="82"/>
      <c r="AP598" s="83"/>
    </row>
    <row r="599" spans="35:42" ht="15">
      <c r="AI599" s="82"/>
      <c r="AP599" s="83"/>
    </row>
    <row r="600" spans="35:42" ht="15">
      <c r="AI600" s="82"/>
      <c r="AP600" s="83"/>
    </row>
    <row r="601" spans="35:42" ht="15">
      <c r="AI601" s="82"/>
      <c r="AP601" s="83"/>
    </row>
    <row r="602" spans="35:42" ht="15">
      <c r="AI602" s="82"/>
      <c r="AP602" s="83"/>
    </row>
    <row r="603" spans="35:42" ht="15">
      <c r="AI603" s="82"/>
      <c r="AP603" s="83"/>
    </row>
    <row r="604" spans="35:42" ht="15">
      <c r="AI604" s="82"/>
      <c r="AP604" s="83"/>
    </row>
    <row r="605" spans="35:42" ht="15">
      <c r="AI605" s="82"/>
      <c r="AP605" s="83"/>
    </row>
    <row r="606" spans="35:42" ht="15">
      <c r="AI606" s="82"/>
      <c r="AP606" s="83"/>
    </row>
    <row r="607" spans="35:42" ht="15">
      <c r="AI607" s="82"/>
      <c r="AP607" s="83"/>
    </row>
    <row r="608" spans="35:42" ht="15">
      <c r="AI608" s="82"/>
      <c r="AP608" s="83"/>
    </row>
    <row r="609" spans="35:42" ht="15">
      <c r="AI609" s="82"/>
      <c r="AP609" s="83"/>
    </row>
    <row r="610" spans="35:42" ht="15">
      <c r="AI610" s="82"/>
      <c r="AP610" s="83"/>
    </row>
    <row r="611" spans="35:42" ht="15">
      <c r="AI611" s="82"/>
      <c r="AP611" s="83"/>
    </row>
    <row r="612" spans="35:42" ht="15">
      <c r="AI612" s="82"/>
      <c r="AP612" s="83"/>
    </row>
    <row r="613" spans="35:42" ht="15">
      <c r="AI613" s="82"/>
      <c r="AP613" s="83"/>
    </row>
    <row r="614" spans="35:42" ht="15">
      <c r="AI614" s="82"/>
      <c r="AP614" s="83"/>
    </row>
    <row r="615" spans="35:42" ht="15">
      <c r="AI615" s="82"/>
      <c r="AP615" s="83"/>
    </row>
    <row r="616" spans="35:42" ht="15">
      <c r="AI616" s="82"/>
      <c r="AP616" s="83"/>
    </row>
    <row r="617" spans="35:42" ht="15">
      <c r="AI617" s="82"/>
      <c r="AP617" s="83"/>
    </row>
    <row r="618" spans="35:42" ht="15">
      <c r="AI618" s="82"/>
      <c r="AP618" s="83"/>
    </row>
    <row r="619" spans="35:42" ht="15">
      <c r="AI619" s="82"/>
      <c r="AP619" s="83"/>
    </row>
    <row r="620" spans="35:42" ht="15">
      <c r="AI620" s="82"/>
      <c r="AP620" s="83"/>
    </row>
    <row r="621" spans="35:42" ht="15">
      <c r="AI621" s="82"/>
      <c r="AP621" s="83"/>
    </row>
    <row r="622" spans="35:42" ht="15">
      <c r="AI622" s="82"/>
      <c r="AP622" s="83"/>
    </row>
    <row r="623" spans="35:42" ht="15">
      <c r="AI623" s="82"/>
      <c r="AP623" s="83"/>
    </row>
    <row r="624" spans="35:42" ht="15">
      <c r="AI624" s="82"/>
      <c r="AP624" s="83"/>
    </row>
    <row r="625" spans="35:42" ht="15">
      <c r="AI625" s="82"/>
      <c r="AP625" s="83"/>
    </row>
    <row r="626" spans="35:42" ht="15">
      <c r="AI626" s="82"/>
      <c r="AP626" s="83"/>
    </row>
    <row r="627" spans="35:42" ht="15">
      <c r="AI627" s="82"/>
      <c r="AP627" s="83"/>
    </row>
    <row r="628" spans="35:42" ht="15">
      <c r="AI628" s="82"/>
      <c r="AP628" s="83"/>
    </row>
    <row r="629" spans="35:42" ht="15">
      <c r="AI629" s="82"/>
      <c r="AP629" s="83"/>
    </row>
    <row r="630" spans="35:42" ht="15">
      <c r="AI630" s="82"/>
      <c r="AP630" s="83"/>
    </row>
    <row r="631" spans="35:42" ht="15">
      <c r="AI631" s="82"/>
      <c r="AP631" s="83"/>
    </row>
    <row r="632" spans="35:42" ht="15">
      <c r="AI632" s="82"/>
      <c r="AP632" s="83"/>
    </row>
    <row r="633" spans="35:42" ht="15">
      <c r="AI633" s="82"/>
      <c r="AP633" s="83"/>
    </row>
    <row r="634" spans="35:42" ht="15">
      <c r="AI634" s="82"/>
      <c r="AP634" s="83"/>
    </row>
    <row r="635" spans="35:42" ht="15">
      <c r="AI635" s="82"/>
      <c r="AP635" s="83"/>
    </row>
    <row r="636" spans="35:42" ht="15">
      <c r="AI636" s="82"/>
      <c r="AP636" s="83"/>
    </row>
    <row r="637" spans="35:42" ht="15">
      <c r="AI637" s="82"/>
      <c r="AP637" s="83"/>
    </row>
    <row r="638" spans="35:42" ht="15">
      <c r="AI638" s="82"/>
      <c r="AP638" s="83"/>
    </row>
    <row r="639" spans="35:42" ht="15">
      <c r="AI639" s="82"/>
      <c r="AP639" s="83"/>
    </row>
    <row r="640" spans="35:42" ht="15">
      <c r="AI640" s="82"/>
      <c r="AP640" s="83"/>
    </row>
    <row r="641" spans="35:42" ht="15">
      <c r="AI641" s="82"/>
      <c r="AP641" s="83"/>
    </row>
    <row r="642" spans="35:42" ht="15">
      <c r="AI642" s="82"/>
      <c r="AP642" s="83"/>
    </row>
    <row r="643" spans="35:42" ht="15">
      <c r="AI643" s="82"/>
      <c r="AP643" s="83"/>
    </row>
    <row r="644" spans="35:42" ht="15">
      <c r="AI644" s="82"/>
      <c r="AP644" s="83"/>
    </row>
    <row r="645" spans="35:42" ht="15">
      <c r="AI645" s="82"/>
      <c r="AP645" s="83"/>
    </row>
    <row r="646" spans="35:42" ht="15">
      <c r="AI646" s="82"/>
      <c r="AP646" s="83"/>
    </row>
    <row r="647" spans="35:42" ht="15">
      <c r="AI647" s="82"/>
      <c r="AP647" s="83"/>
    </row>
    <row r="648" spans="35:42" ht="15">
      <c r="AI648" s="82"/>
      <c r="AP648" s="83"/>
    </row>
    <row r="649" spans="35:42" ht="15">
      <c r="AI649" s="82"/>
      <c r="AP649" s="83"/>
    </row>
    <row r="650" spans="35:42" ht="15">
      <c r="AI650" s="82"/>
      <c r="AP650" s="83"/>
    </row>
    <row r="651" spans="35:42" ht="15">
      <c r="AI651" s="82"/>
      <c r="AP651" s="83"/>
    </row>
    <row r="652" spans="35:42" ht="15">
      <c r="AI652" s="82"/>
      <c r="AP652" s="83"/>
    </row>
    <row r="653" spans="35:42" ht="15">
      <c r="AI653" s="82"/>
      <c r="AP653" s="83"/>
    </row>
    <row r="654" spans="35:42" ht="15">
      <c r="AI654" s="82"/>
      <c r="AP654" s="83"/>
    </row>
    <row r="655" spans="35:42" ht="15">
      <c r="AI655" s="82"/>
      <c r="AP655" s="83"/>
    </row>
    <row r="656" spans="35:42" ht="15">
      <c r="AI656" s="82"/>
      <c r="AP656" s="83"/>
    </row>
    <row r="657" spans="35:42" ht="15">
      <c r="AI657" s="82"/>
      <c r="AP657" s="83"/>
    </row>
    <row r="658" spans="35:42" ht="15">
      <c r="AI658" s="82"/>
      <c r="AP658" s="83"/>
    </row>
    <row r="659" spans="35:42" ht="15">
      <c r="AI659" s="82"/>
      <c r="AP659" s="83"/>
    </row>
    <row r="660" spans="35:42" ht="15">
      <c r="AI660" s="82"/>
      <c r="AP660" s="83"/>
    </row>
    <row r="661" spans="35:42" ht="15">
      <c r="AI661" s="82"/>
      <c r="AP661" s="83"/>
    </row>
    <row r="662" spans="35:42" ht="15">
      <c r="AI662" s="82"/>
      <c r="AP662" s="83"/>
    </row>
    <row r="663" spans="35:42" ht="15">
      <c r="AI663" s="82"/>
      <c r="AP663" s="83"/>
    </row>
    <row r="664" spans="35:42" ht="15">
      <c r="AI664" s="82"/>
      <c r="AP664" s="83"/>
    </row>
    <row r="665" spans="35:42" ht="15">
      <c r="AI665" s="82"/>
      <c r="AP665" s="83"/>
    </row>
    <row r="666" spans="35:42" ht="15">
      <c r="AI666" s="82"/>
      <c r="AP666" s="83"/>
    </row>
    <row r="667" spans="35:42" ht="15">
      <c r="AI667" s="82"/>
      <c r="AP667" s="83"/>
    </row>
    <row r="668" spans="35:42" ht="15">
      <c r="AI668" s="82"/>
      <c r="AP668" s="83"/>
    </row>
    <row r="669" spans="35:42" ht="15">
      <c r="AI669" s="82"/>
      <c r="AP669" s="83"/>
    </row>
    <row r="670" spans="35:42" ht="15">
      <c r="AI670" s="82"/>
      <c r="AP670" s="83"/>
    </row>
    <row r="671" spans="35:42" ht="15">
      <c r="AI671" s="82"/>
      <c r="AP671" s="83"/>
    </row>
    <row r="672" spans="35:42" ht="15">
      <c r="AI672" s="82"/>
      <c r="AP672" s="83"/>
    </row>
    <row r="673" spans="35:42" ht="15">
      <c r="AI673" s="82"/>
      <c r="AP673" s="83"/>
    </row>
    <row r="674" spans="35:42" ht="15">
      <c r="AI674" s="82"/>
      <c r="AP674" s="83"/>
    </row>
    <row r="675" spans="35:42" ht="15">
      <c r="AI675" s="82"/>
      <c r="AP675" s="83"/>
    </row>
    <row r="676" spans="35:42" ht="15">
      <c r="AI676" s="82"/>
      <c r="AP676" s="83"/>
    </row>
    <row r="677" spans="35:42" ht="15">
      <c r="AI677" s="82"/>
      <c r="AP677" s="83"/>
    </row>
    <row r="678" spans="35:42" ht="15">
      <c r="AI678" s="82"/>
      <c r="AP678" s="83"/>
    </row>
    <row r="679" spans="35:42" ht="15">
      <c r="AI679" s="82"/>
      <c r="AP679" s="83"/>
    </row>
    <row r="680" spans="35:42" ht="15">
      <c r="AI680" s="82"/>
      <c r="AP680" s="83"/>
    </row>
    <row r="681" spans="35:42" ht="15">
      <c r="AI681" s="82"/>
      <c r="AP681" s="83"/>
    </row>
    <row r="682" spans="35:42" ht="15">
      <c r="AI682" s="82"/>
      <c r="AP682" s="83"/>
    </row>
    <row r="683" spans="35:42" ht="15">
      <c r="AI683" s="82"/>
      <c r="AP683" s="83"/>
    </row>
    <row r="684" spans="35:42" ht="15">
      <c r="AI684" s="82"/>
      <c r="AP684" s="83"/>
    </row>
    <row r="685" spans="35:42" ht="15">
      <c r="AI685" s="82"/>
      <c r="AP685" s="83"/>
    </row>
    <row r="686" spans="35:42" ht="15">
      <c r="AI686" s="82"/>
      <c r="AP686" s="83"/>
    </row>
    <row r="687" spans="35:42" ht="15">
      <c r="AI687" s="82"/>
      <c r="AP687" s="83"/>
    </row>
    <row r="688" spans="35:42" ht="15">
      <c r="AI688" s="82"/>
      <c r="AP688" s="83"/>
    </row>
    <row r="689" spans="35:42" ht="15">
      <c r="AI689" s="82"/>
      <c r="AP689" s="83"/>
    </row>
    <row r="690" spans="35:42" ht="15">
      <c r="AI690" s="82"/>
      <c r="AP690" s="83"/>
    </row>
    <row r="691" spans="35:42" ht="15">
      <c r="AI691" s="82"/>
      <c r="AP691" s="83"/>
    </row>
    <row r="692" spans="35:42" ht="15">
      <c r="AI692" s="82"/>
      <c r="AP692" s="83"/>
    </row>
    <row r="693" spans="35:42" ht="15">
      <c r="AI693" s="82"/>
      <c r="AP693" s="83"/>
    </row>
    <row r="694" spans="35:42" ht="15">
      <c r="AI694" s="82"/>
      <c r="AP694" s="83"/>
    </row>
    <row r="695" spans="35:42" ht="15">
      <c r="AI695" s="82"/>
      <c r="AP695" s="83"/>
    </row>
    <row r="696" spans="35:42" ht="15">
      <c r="AI696" s="82"/>
      <c r="AP696" s="83"/>
    </row>
    <row r="697" spans="35:42" ht="15">
      <c r="AI697" s="82"/>
      <c r="AP697" s="83"/>
    </row>
    <row r="698" spans="35:42" ht="15">
      <c r="AI698" s="82"/>
      <c r="AP698" s="83"/>
    </row>
    <row r="699" spans="35:42" ht="15">
      <c r="AI699" s="82"/>
      <c r="AP699" s="83"/>
    </row>
    <row r="700" spans="35:42" ht="15">
      <c r="AI700" s="82"/>
      <c r="AP700" s="83"/>
    </row>
    <row r="701" spans="35:42" ht="15">
      <c r="AI701" s="82"/>
      <c r="AP701" s="83"/>
    </row>
    <row r="702" spans="35:42" ht="15">
      <c r="AI702" s="82"/>
      <c r="AP702" s="83"/>
    </row>
    <row r="703" spans="35:42" ht="15">
      <c r="AI703" s="82"/>
      <c r="AP703" s="83"/>
    </row>
    <row r="704" spans="35:42" ht="15">
      <c r="AI704" s="82"/>
      <c r="AP704" s="83"/>
    </row>
    <row r="705" spans="35:42" ht="15">
      <c r="AI705" s="82"/>
      <c r="AP705" s="83"/>
    </row>
    <row r="706" spans="35:42" ht="15">
      <c r="AI706" s="82"/>
      <c r="AP706" s="83"/>
    </row>
    <row r="707" spans="35:42" ht="15">
      <c r="AI707" s="82"/>
      <c r="AP707" s="83"/>
    </row>
    <row r="708" spans="35:42" ht="15">
      <c r="AI708" s="82"/>
      <c r="AP708" s="83"/>
    </row>
    <row r="709" spans="35:42" ht="15">
      <c r="AI709" s="82"/>
      <c r="AP709" s="83"/>
    </row>
    <row r="710" spans="35:42" ht="15">
      <c r="AI710" s="82"/>
      <c r="AP710" s="83"/>
    </row>
    <row r="711" spans="35:42" ht="15">
      <c r="AI711" s="82"/>
      <c r="AP711" s="83"/>
    </row>
    <row r="712" spans="35:42" ht="15">
      <c r="AI712" s="82"/>
      <c r="AP712" s="83"/>
    </row>
    <row r="713" spans="35:42" ht="15">
      <c r="AI713" s="82"/>
      <c r="AP713" s="83"/>
    </row>
    <row r="714" spans="35:42" ht="15">
      <c r="AI714" s="82"/>
      <c r="AP714" s="83"/>
    </row>
    <row r="715" spans="35:42" ht="15">
      <c r="AI715" s="82"/>
      <c r="AP715" s="83"/>
    </row>
    <row r="716" spans="35:42" ht="15">
      <c r="AI716" s="82"/>
      <c r="AP716" s="83"/>
    </row>
    <row r="717" spans="35:42" ht="15">
      <c r="AI717" s="82"/>
      <c r="AP717" s="83"/>
    </row>
    <row r="718" spans="35:42" ht="15">
      <c r="AI718" s="82"/>
      <c r="AP718" s="83"/>
    </row>
    <row r="719" spans="35:42" ht="15">
      <c r="AI719" s="82"/>
      <c r="AP719" s="83"/>
    </row>
    <row r="720" spans="35:42" ht="15">
      <c r="AI720" s="82"/>
      <c r="AP720" s="83"/>
    </row>
    <row r="721" spans="35:42" ht="15">
      <c r="AI721" s="82"/>
      <c r="AP721" s="83"/>
    </row>
    <row r="722" spans="35:42" ht="15">
      <c r="AI722" s="82"/>
      <c r="AP722" s="83"/>
    </row>
    <row r="723" spans="35:42" ht="15">
      <c r="AI723" s="82"/>
      <c r="AP723" s="83"/>
    </row>
    <row r="724" spans="35:42" ht="15">
      <c r="AI724" s="82"/>
      <c r="AP724" s="83"/>
    </row>
    <row r="725" spans="35:42" ht="15">
      <c r="AI725" s="82"/>
      <c r="AP725" s="83"/>
    </row>
    <row r="726" spans="35:42" ht="15">
      <c r="AI726" s="82"/>
      <c r="AP726" s="83"/>
    </row>
    <row r="727" spans="35:42" ht="15">
      <c r="AI727" s="82"/>
      <c r="AP727" s="83"/>
    </row>
    <row r="728" spans="35:42" ht="15">
      <c r="AI728" s="82"/>
      <c r="AP728" s="83"/>
    </row>
    <row r="729" spans="35:42" ht="15">
      <c r="AI729" s="82"/>
      <c r="AP729" s="83"/>
    </row>
    <row r="730" spans="35:42" ht="15">
      <c r="AI730" s="82"/>
      <c r="AP730" s="83"/>
    </row>
    <row r="731" spans="35:42" ht="15">
      <c r="AI731" s="82"/>
      <c r="AP731" s="83"/>
    </row>
    <row r="732" spans="35:42" ht="15">
      <c r="AI732" s="82"/>
      <c r="AP732" s="83"/>
    </row>
    <row r="733" spans="35:42" ht="15">
      <c r="AI733" s="82"/>
      <c r="AP733" s="83"/>
    </row>
    <row r="734" spans="35:42" ht="15">
      <c r="AI734" s="82"/>
      <c r="AP734" s="83"/>
    </row>
    <row r="735" spans="35:42" ht="15">
      <c r="AI735" s="82"/>
      <c r="AP735" s="83"/>
    </row>
    <row r="736" spans="35:42" ht="15">
      <c r="AI736" s="82"/>
      <c r="AP736" s="83"/>
    </row>
    <row r="737" spans="35:42" ht="15">
      <c r="AI737" s="82"/>
      <c r="AP737" s="83"/>
    </row>
    <row r="738" spans="35:42" ht="15">
      <c r="AI738" s="82"/>
      <c r="AP738" s="83"/>
    </row>
    <row r="739" spans="35:42" ht="15">
      <c r="AI739" s="82"/>
      <c r="AP739" s="83"/>
    </row>
    <row r="740" spans="35:42" ht="15">
      <c r="AI740" s="82"/>
      <c r="AP740" s="83"/>
    </row>
    <row r="741" spans="35:42" ht="15">
      <c r="AI741" s="82"/>
      <c r="AP741" s="83"/>
    </row>
    <row r="742" spans="35:42" ht="15">
      <c r="AI742" s="82"/>
      <c r="AP742" s="83"/>
    </row>
    <row r="743" spans="35:42" ht="15">
      <c r="AI743" s="82"/>
      <c r="AP743" s="83"/>
    </row>
    <row r="744" spans="35:42" ht="15">
      <c r="AI744" s="82"/>
      <c r="AP744" s="83"/>
    </row>
    <row r="745" spans="35:42" ht="15">
      <c r="AI745" s="82"/>
      <c r="AP745" s="83"/>
    </row>
    <row r="746" spans="35:42" ht="15">
      <c r="AI746" s="82"/>
      <c r="AP746" s="83"/>
    </row>
    <row r="747" spans="35:42" ht="15">
      <c r="AI747" s="82"/>
      <c r="AP747" s="83"/>
    </row>
    <row r="748" spans="35:42" ht="15">
      <c r="AI748" s="82"/>
      <c r="AP748" s="83"/>
    </row>
    <row r="749" spans="35:42" ht="15">
      <c r="AI749" s="82"/>
      <c r="AP749" s="83"/>
    </row>
    <row r="750" spans="35:42" ht="15">
      <c r="AI750" s="82"/>
      <c r="AP750" s="83"/>
    </row>
    <row r="751" spans="35:42" ht="15">
      <c r="AI751" s="82"/>
      <c r="AP751" s="83"/>
    </row>
    <row r="752" spans="35:42" ht="15">
      <c r="AI752" s="82"/>
      <c r="AP752" s="83"/>
    </row>
    <row r="753" spans="35:42" ht="15">
      <c r="AI753" s="82"/>
      <c r="AP753" s="83"/>
    </row>
    <row r="754" spans="35:42" ht="15">
      <c r="AI754" s="82"/>
      <c r="AP754" s="83"/>
    </row>
    <row r="755" spans="35:42" ht="15">
      <c r="AI755" s="82"/>
      <c r="AP755" s="83"/>
    </row>
    <row r="756" spans="35:42" ht="15">
      <c r="AI756" s="82"/>
      <c r="AP756" s="83"/>
    </row>
    <row r="757" spans="35:42" ht="15">
      <c r="AI757" s="82"/>
      <c r="AP757" s="83"/>
    </row>
    <row r="758" spans="35:42" ht="15">
      <c r="AI758" s="82"/>
      <c r="AP758" s="83"/>
    </row>
    <row r="759" spans="35:42" ht="15">
      <c r="AI759" s="82"/>
      <c r="AP759" s="83"/>
    </row>
    <row r="760" spans="35:42" ht="15">
      <c r="AI760" s="82"/>
      <c r="AP760" s="83"/>
    </row>
    <row r="761" spans="35:42" ht="15">
      <c r="AI761" s="82"/>
      <c r="AP761" s="83"/>
    </row>
    <row r="762" spans="35:42" ht="15">
      <c r="AI762" s="82"/>
      <c r="AP762" s="83"/>
    </row>
    <row r="763" spans="35:42" ht="15">
      <c r="AI763" s="82"/>
      <c r="AP763" s="83"/>
    </row>
    <row r="764" spans="35:42" ht="15">
      <c r="AI764" s="82"/>
      <c r="AP764" s="83"/>
    </row>
    <row r="765" spans="35:42" ht="15">
      <c r="AI765" s="82"/>
      <c r="AP765" s="83"/>
    </row>
    <row r="766" spans="35:42" ht="15">
      <c r="AI766" s="82"/>
      <c r="AP766" s="83"/>
    </row>
    <row r="767" spans="35:42" ht="15">
      <c r="AI767" s="82"/>
      <c r="AP767" s="83"/>
    </row>
    <row r="768" spans="35:42" ht="15">
      <c r="AI768" s="82"/>
      <c r="AP768" s="83"/>
    </row>
    <row r="769" spans="35:42" ht="15">
      <c r="AI769" s="82"/>
      <c r="AP769" s="83"/>
    </row>
    <row r="770" spans="35:42" ht="15">
      <c r="AI770" s="82"/>
      <c r="AP770" s="83"/>
    </row>
    <row r="771" spans="35:42" ht="15">
      <c r="AI771" s="82"/>
      <c r="AP771" s="83"/>
    </row>
    <row r="772" spans="35:42" ht="15">
      <c r="AI772" s="82"/>
      <c r="AP772" s="83"/>
    </row>
    <row r="773" spans="35:42" ht="15">
      <c r="AI773" s="82"/>
      <c r="AP773" s="83"/>
    </row>
    <row r="774" spans="35:42" ht="15">
      <c r="AI774" s="82"/>
      <c r="AP774" s="83"/>
    </row>
    <row r="775" spans="35:42" ht="15">
      <c r="AI775" s="82"/>
      <c r="AP775" s="83"/>
    </row>
    <row r="776" spans="35:42" ht="15">
      <c r="AI776" s="82"/>
      <c r="AP776" s="83"/>
    </row>
    <row r="777" spans="35:42" ht="15">
      <c r="AI777" s="82"/>
      <c r="AP777" s="83"/>
    </row>
    <row r="778" spans="35:42" ht="15">
      <c r="AI778" s="82"/>
      <c r="AP778" s="83"/>
    </row>
    <row r="779" spans="35:42" ht="15">
      <c r="AI779" s="82"/>
      <c r="AP779" s="83"/>
    </row>
    <row r="780" spans="35:42" ht="15">
      <c r="AI780" s="82"/>
      <c r="AP780" s="83"/>
    </row>
    <row r="781" spans="35:42" ht="15">
      <c r="AI781" s="82"/>
      <c r="AP781" s="83"/>
    </row>
    <row r="782" spans="35:42" ht="15">
      <c r="AI782" s="82"/>
      <c r="AP782" s="83"/>
    </row>
    <row r="783" spans="35:42" ht="15">
      <c r="AI783" s="82"/>
      <c r="AP783" s="83"/>
    </row>
    <row r="784" spans="35:42" ht="15">
      <c r="AI784" s="82"/>
      <c r="AP784" s="83"/>
    </row>
    <row r="785" spans="35:42" ht="15">
      <c r="AI785" s="82"/>
      <c r="AP785" s="83"/>
    </row>
    <row r="786" spans="35:42" ht="15">
      <c r="AI786" s="82"/>
      <c r="AP786" s="83"/>
    </row>
    <row r="787" spans="35:42" ht="15">
      <c r="AI787" s="82"/>
      <c r="AP787" s="83"/>
    </row>
    <row r="788" spans="35:42" ht="15">
      <c r="AI788" s="82"/>
      <c r="AP788" s="83"/>
    </row>
    <row r="789" spans="35:42" ht="15">
      <c r="AI789" s="82"/>
      <c r="AP789" s="83"/>
    </row>
    <row r="790" spans="35:42" ht="15">
      <c r="AI790" s="82"/>
      <c r="AP790" s="83"/>
    </row>
    <row r="791" spans="35:42" ht="15">
      <c r="AI791" s="82"/>
      <c r="AP791" s="83"/>
    </row>
    <row r="792" spans="35:42" ht="15">
      <c r="AI792" s="82"/>
      <c r="AP792" s="83"/>
    </row>
    <row r="793" spans="35:42" ht="15">
      <c r="AI793" s="82"/>
      <c r="AP793" s="83"/>
    </row>
    <row r="794" spans="35:42" ht="15">
      <c r="AI794" s="82"/>
      <c r="AP794" s="83"/>
    </row>
    <row r="795" spans="35:42" ht="15">
      <c r="AI795" s="82"/>
      <c r="AP795" s="83"/>
    </row>
    <row r="796" spans="35:42" ht="15">
      <c r="AI796" s="82"/>
      <c r="AP796" s="83"/>
    </row>
    <row r="797" spans="35:42" ht="15">
      <c r="AI797" s="82"/>
      <c r="AP797" s="83"/>
    </row>
    <row r="798" spans="35:42" ht="15">
      <c r="AI798" s="82"/>
      <c r="AP798" s="83"/>
    </row>
    <row r="799" spans="35:42" ht="15">
      <c r="AI799" s="82"/>
      <c r="AP799" s="83"/>
    </row>
    <row r="800" spans="35:42" ht="15">
      <c r="AI800" s="82"/>
      <c r="AP800" s="83"/>
    </row>
    <row r="801" spans="35:42" ht="15">
      <c r="AI801" s="82"/>
      <c r="AP801" s="83"/>
    </row>
    <row r="802" spans="35:42" ht="15">
      <c r="AI802" s="82"/>
      <c r="AP802" s="83"/>
    </row>
    <row r="803" spans="35:42" ht="15">
      <c r="AI803" s="82"/>
      <c r="AP803" s="83"/>
    </row>
    <row r="804" spans="35:42" ht="15">
      <c r="AI804" s="82"/>
      <c r="AP804" s="83"/>
    </row>
    <row r="805" spans="35:42" ht="15">
      <c r="AI805" s="82"/>
      <c r="AP805" s="83"/>
    </row>
    <row r="806" spans="35:42" ht="15">
      <c r="AI806" s="82"/>
      <c r="AP806" s="83"/>
    </row>
    <row r="807" spans="35:42" ht="15">
      <c r="AI807" s="82"/>
      <c r="AP807" s="83"/>
    </row>
    <row r="808" spans="35:42" ht="15">
      <c r="AI808" s="82"/>
      <c r="AP808" s="83"/>
    </row>
    <row r="809" spans="35:42" ht="15">
      <c r="AI809" s="82"/>
      <c r="AP809" s="83"/>
    </row>
    <row r="810" spans="35:42" ht="15">
      <c r="AI810" s="82"/>
      <c r="AP810" s="83"/>
    </row>
    <row r="811" spans="35:42" ht="15">
      <c r="AI811" s="82"/>
      <c r="AP811" s="83"/>
    </row>
    <row r="812" spans="35:42" ht="15">
      <c r="AI812" s="82"/>
      <c r="AP812" s="83"/>
    </row>
    <row r="813" spans="35:42" ht="15">
      <c r="AI813" s="82"/>
      <c r="AP813" s="83"/>
    </row>
    <row r="814" spans="35:42" ht="15">
      <c r="AI814" s="82"/>
      <c r="AP814" s="83"/>
    </row>
    <row r="815" spans="35:42" ht="15">
      <c r="AI815" s="82"/>
      <c r="AP815" s="83"/>
    </row>
    <row r="816" spans="35:42" ht="15">
      <c r="AI816" s="82"/>
      <c r="AP816" s="83"/>
    </row>
    <row r="817" spans="35:42" ht="15">
      <c r="AI817" s="82"/>
      <c r="AP817" s="83"/>
    </row>
    <row r="818" spans="35:42" ht="15">
      <c r="AI818" s="82"/>
      <c r="AP818" s="83"/>
    </row>
    <row r="819" spans="35:42" ht="15">
      <c r="AI819" s="82"/>
      <c r="AP819" s="83"/>
    </row>
    <row r="820" spans="35:42" ht="15">
      <c r="AI820" s="82"/>
      <c r="AP820" s="83"/>
    </row>
    <row r="821" spans="35:42" ht="15">
      <c r="AI821" s="82"/>
      <c r="AP821" s="83"/>
    </row>
    <row r="822" spans="35:42" ht="15">
      <c r="AI822" s="82"/>
      <c r="AP822" s="83"/>
    </row>
    <row r="823" spans="35:42" ht="15">
      <c r="AI823" s="82"/>
      <c r="AP823" s="83"/>
    </row>
    <row r="824" spans="35:42" ht="15">
      <c r="AI824" s="82"/>
      <c r="AP824" s="83"/>
    </row>
    <row r="825" spans="35:42" ht="15">
      <c r="AI825" s="82"/>
      <c r="AP825" s="83"/>
    </row>
    <row r="826" spans="35:42" ht="15">
      <c r="AI826" s="82"/>
      <c r="AP826" s="83"/>
    </row>
    <row r="827" spans="35:42" ht="15">
      <c r="AI827" s="82"/>
      <c r="AP827" s="83"/>
    </row>
    <row r="828" spans="35:42" ht="15">
      <c r="AI828" s="82"/>
      <c r="AP828" s="83"/>
    </row>
    <row r="829" spans="35:42" ht="15">
      <c r="AI829" s="82"/>
      <c r="AP829" s="83"/>
    </row>
    <row r="830" ht="15">
      <c r="AI830" s="82"/>
    </row>
  </sheetData>
  <sheetProtection selectLockedCells="1"/>
  <mergeCells count="22">
    <mergeCell ref="D44:M44"/>
    <mergeCell ref="N44:R44"/>
    <mergeCell ref="G4:I4"/>
    <mergeCell ref="K4:M4"/>
    <mergeCell ref="N39:R39"/>
    <mergeCell ref="N40:R40"/>
    <mergeCell ref="R26:S26"/>
    <mergeCell ref="B56:V59"/>
    <mergeCell ref="Q11:S11"/>
    <mergeCell ref="N41:R41"/>
    <mergeCell ref="N42:R42"/>
    <mergeCell ref="C43:M43"/>
    <mergeCell ref="B13:B14"/>
    <mergeCell ref="D13:K13"/>
    <mergeCell ref="E14:N14"/>
    <mergeCell ref="R6:T6"/>
    <mergeCell ref="Q7:S7"/>
    <mergeCell ref="G61:I63"/>
    <mergeCell ref="C48:S48"/>
    <mergeCell ref="B61:B62"/>
    <mergeCell ref="C61:E62"/>
    <mergeCell ref="N43:R43"/>
  </mergeCells>
  <dataValidations count="7">
    <dataValidation type="list" allowBlank="1" showInputMessage="1" showErrorMessage="1" sqref="T26">
      <formula1>$AS$13:$AS$16</formula1>
    </dataValidation>
    <dataValidation type="whole" allowBlank="1" showInputMessage="1" showErrorMessage="1" sqref="V30">
      <formula1>0</formula1>
      <formula2>$S$29</formula2>
    </dataValidation>
    <dataValidation type="list" allowBlank="1" showInputMessage="1" showErrorMessage="1" sqref="B110">
      <formula1>Coverage</formula1>
    </dataValidation>
    <dataValidation type="list" allowBlank="1" showInputMessage="1" showErrorMessage="1" sqref="S19:T19">
      <formula1>$AS$3:$AS$5</formula1>
    </dataValidation>
    <dataValidation type="list" allowBlank="1" showInputMessage="1" showErrorMessage="1" sqref="R26:S26">
      <formula1>$AS$13:$AS$15</formula1>
    </dataValidation>
    <dataValidation type="list" allowBlank="1" showInputMessage="1" showErrorMessage="1" sqref="Q7:S7">
      <formula1>$AE$449:$AE4</formula1>
    </dataValidation>
    <dataValidation type="list" allowBlank="1" showInputMessage="1" showErrorMessage="1" sqref="Q11:S11">
      <formula1>$AJ$4:$AJ$333</formula1>
    </dataValidation>
  </dataValidations>
  <printOptions horizontalCentered="1"/>
  <pageMargins left="0.25" right="0.25" top="0.25" bottom="0.25" header="0" footer="0"/>
  <pageSetup fitToHeight="1" fitToWidth="1" horizontalDpi="600" verticalDpi="600" orientation="portrait" scale="78" r:id="rId2"/>
  <headerFooter>
    <oddFooter>&amp;R&amp;8&amp;F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L Newmann</dc:creator>
  <cp:keywords/>
  <dc:description/>
  <cp:lastModifiedBy>pchebultz</cp:lastModifiedBy>
  <cp:lastPrinted>2017-07-28T01:35:59Z</cp:lastPrinted>
  <dcterms:created xsi:type="dcterms:W3CDTF">2014-08-26T01:16:07Z</dcterms:created>
  <dcterms:modified xsi:type="dcterms:W3CDTF">2018-08-06T17:19:58Z</dcterms:modified>
  <cp:category/>
  <cp:version/>
  <cp:contentType/>
  <cp:contentStatus/>
</cp:coreProperties>
</file>